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25"/>
  <workbookPr filterPrivacy="1" codeName="ThisWorkbook" defaultThemeVersion="124226"/>
  <xr:revisionPtr revIDLastSave="0" documentId="8_{08491BA3-2B89-46C2-A132-D23E30AEBC1E}" xr6:coauthVersionLast="47" xr6:coauthVersionMax="47" xr10:uidLastSave="{00000000-0000-0000-0000-000000000000}"/>
  <bookViews>
    <workbookView xWindow="-120" yWindow="-120" windowWidth="29040" windowHeight="15840" tabRatio="773" xr2:uid="{00000000-000D-0000-FFFF-FFFF00000000}"/>
  </bookViews>
  <sheets>
    <sheet name="Introduction" sheetId="14" r:id="rId1"/>
    <sheet name="Dashboard" sheetId="32" r:id="rId2"/>
    <sheet name="1_Company Profile" sheetId="33" r:id="rId3"/>
    <sheet name="2_Account Setup" sheetId="24" r:id="rId4"/>
    <sheet name="3_Fraud" sheetId="25" r:id="rId5"/>
    <sheet name="4_Payment" sheetId="26" r:id="rId6"/>
    <sheet name="5_AR &amp; Write-off" sheetId="27" r:id="rId7"/>
    <sheet name="6_Recovery" sheetId="29" r:id="rId8"/>
    <sheet name="Metric Calculations" sheetId="16" r:id="rId9"/>
    <sheet name="Sheet1" sheetId="34" state="hidden" r:id="rId10"/>
  </sheets>
  <definedNames>
    <definedName name="_xlnm._FilterDatabase" localSheetId="3" hidden="1">'2_Account Setup'!$A$9:$R$84</definedName>
    <definedName name="_xlnm._FilterDatabase" localSheetId="4" hidden="1">'3_Fraud'!#REF!</definedName>
    <definedName name="_xlnm._FilterDatabase" localSheetId="5" hidden="1">'4_Payment'!#REF!</definedName>
    <definedName name="_xlnm._FilterDatabase" localSheetId="6" hidden="1">'5_AR &amp; Write-off'!#REF!</definedName>
    <definedName name="_xlnm.Print_Area" localSheetId="3">'2_Account Setup'!$A$1:$K$87</definedName>
    <definedName name="_xlnm.Print_Area" localSheetId="4">'3_Fraud'!$A$1:$K$27</definedName>
    <definedName name="_xlnm.Print_Area" localSheetId="5">'4_Payment'!$A$1:$Q$49</definedName>
    <definedName name="_xlnm.Print_Area" localSheetId="6">'5_AR &amp; Write-off'!$A$1:$Q$50</definedName>
    <definedName name="_xlnm.Print_Area" localSheetId="7">'6_Recovery'!$A$1:$Q$51</definedName>
    <definedName name="_xlnm.Print_Area" localSheetId="1">Dashboard!$A$1:$J$26</definedName>
    <definedName name="_xlnm.Print_Area" localSheetId="0">Introduction!$A$1:$D$5</definedName>
    <definedName name="_xlnm.Print_Area" localSheetId="8">'Metric Calculations'!$A$1:$V$220</definedName>
    <definedName name="_xlnm.Print_Titles" localSheetId="3">'2_Account Setup'!$9:$9</definedName>
    <definedName name="_xlnm.Print_Titles" localSheetId="5">'4_Payment'!$9:$9</definedName>
    <definedName name="_xlnm.Print_Titles" localSheetId="7">'6_Recovery'!$9:$9</definedName>
    <definedName name="_xlnm.Print_Titles" localSheetId="8">'Metric Calculations'!$8:$8</definedName>
    <definedName name="stuff">'Metric Calculations'!$C$234:$D$257</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33" l="1"/>
  <c r="R219" i="16" l="1"/>
  <c r="R218" i="16"/>
  <c r="R217" i="16"/>
  <c r="R216" i="16"/>
  <c r="R215" i="16"/>
  <c r="R214" i="16"/>
  <c r="R213" i="16"/>
  <c r="R212" i="16"/>
  <c r="R211" i="16"/>
  <c r="R210" i="16"/>
  <c r="R209" i="16"/>
  <c r="R208" i="16"/>
  <c r="R207" i="16"/>
  <c r="R206" i="16"/>
  <c r="R205" i="16"/>
  <c r="R204" i="16"/>
  <c r="R203" i="16"/>
  <c r="R202" i="16"/>
  <c r="R201" i="16"/>
  <c r="R200" i="16"/>
  <c r="R199" i="16"/>
  <c r="R198" i="16"/>
  <c r="R197" i="16"/>
  <c r="R196" i="16"/>
  <c r="R195" i="16"/>
  <c r="R194" i="16"/>
  <c r="R193" i="16"/>
  <c r="R192" i="16"/>
  <c r="R191" i="16"/>
  <c r="R190" i="16"/>
  <c r="R189" i="16"/>
  <c r="R188" i="16"/>
  <c r="R187" i="16"/>
  <c r="R186" i="16"/>
  <c r="R185" i="16"/>
  <c r="R184" i="16"/>
  <c r="R183" i="16"/>
  <c r="R182" i="16"/>
  <c r="R181" i="16"/>
  <c r="R180" i="16"/>
  <c r="R179" i="16"/>
  <c r="R177" i="16"/>
  <c r="R176" i="16"/>
  <c r="R175" i="16"/>
  <c r="R173" i="16"/>
  <c r="R172" i="16"/>
  <c r="R171" i="16"/>
  <c r="R170" i="16"/>
  <c r="R169" i="16"/>
  <c r="R168" i="16"/>
  <c r="R167" i="16"/>
  <c r="R165" i="16"/>
  <c r="R164" i="16"/>
  <c r="R163" i="16"/>
  <c r="R162" i="16"/>
  <c r="R160" i="16"/>
  <c r="R159" i="16"/>
  <c r="R158" i="16"/>
  <c r="R156" i="16"/>
  <c r="R155" i="16"/>
  <c r="R154" i="16"/>
  <c r="R152" i="16"/>
  <c r="R151" i="16"/>
  <c r="R150" i="16"/>
  <c r="R148" i="16"/>
  <c r="R147" i="16"/>
  <c r="R146" i="16"/>
  <c r="R145" i="16"/>
  <c r="R144" i="16"/>
  <c r="R143" i="16"/>
  <c r="R142" i="16"/>
  <c r="R141" i="16"/>
  <c r="R139" i="16"/>
  <c r="R138" i="16"/>
  <c r="R137" i="16"/>
  <c r="R136" i="16"/>
  <c r="R135" i="16"/>
  <c r="R134" i="16"/>
  <c r="R133" i="16"/>
  <c r="R131" i="16"/>
  <c r="R130" i="16"/>
  <c r="R129" i="16"/>
  <c r="R128" i="16"/>
  <c r="R127" i="16"/>
  <c r="R125" i="16"/>
  <c r="R124" i="16"/>
  <c r="R123" i="16"/>
  <c r="R122" i="16"/>
  <c r="R120" i="16"/>
  <c r="R119" i="16"/>
  <c r="R118" i="16"/>
  <c r="R117" i="16"/>
  <c r="R116" i="16"/>
  <c r="R115" i="16"/>
  <c r="R114" i="16"/>
  <c r="R113" i="16"/>
  <c r="R112" i="16"/>
  <c r="R111" i="16"/>
  <c r="R109" i="16"/>
  <c r="R108" i="16"/>
  <c r="R107" i="16"/>
  <c r="R106" i="16"/>
  <c r="R105" i="16"/>
  <c r="R104" i="16"/>
  <c r="R103" i="16"/>
  <c r="R102" i="16"/>
  <c r="R101" i="16"/>
  <c r="R100" i="16"/>
  <c r="R98" i="16"/>
  <c r="R97" i="16"/>
  <c r="R96" i="16"/>
  <c r="R95" i="16"/>
  <c r="R94" i="16"/>
  <c r="R92" i="16"/>
  <c r="R91" i="16"/>
  <c r="R90" i="16"/>
  <c r="R89" i="16"/>
  <c r="R88" i="16"/>
  <c r="R87" i="16"/>
  <c r="R86" i="16"/>
  <c r="R85" i="16"/>
  <c r="R84" i="16"/>
  <c r="R82" i="16"/>
  <c r="R81" i="16"/>
  <c r="R80" i="16"/>
  <c r="R79" i="16"/>
  <c r="R78" i="16"/>
  <c r="R77" i="16"/>
  <c r="R76" i="16"/>
  <c r="R74" i="16"/>
  <c r="R73" i="16"/>
  <c r="R72" i="16"/>
  <c r="R71" i="16"/>
  <c r="R69" i="16"/>
  <c r="R68" i="16"/>
  <c r="R67" i="16"/>
  <c r="R66" i="16"/>
  <c r="R65" i="16"/>
  <c r="R63" i="16"/>
  <c r="R62" i="16"/>
  <c r="R61" i="16"/>
  <c r="R60" i="16"/>
  <c r="R59" i="16"/>
  <c r="R58" i="16"/>
  <c r="R57" i="16"/>
  <c r="R56" i="16"/>
  <c r="R54" i="16"/>
  <c r="R53" i="16"/>
  <c r="R52" i="16"/>
  <c r="R51" i="16"/>
  <c r="R50" i="16"/>
  <c r="R49" i="16"/>
  <c r="R48" i="16"/>
  <c r="R46" i="16"/>
  <c r="R45" i="16"/>
  <c r="R44" i="16"/>
  <c r="R43" i="16"/>
  <c r="R42" i="16"/>
  <c r="R41" i="16"/>
  <c r="R40" i="16"/>
  <c r="R39" i="16"/>
  <c r="R38" i="16"/>
  <c r="R36" i="16"/>
  <c r="R35" i="16"/>
  <c r="R34" i="16"/>
  <c r="R33" i="16"/>
  <c r="R32" i="16"/>
  <c r="R30" i="16"/>
  <c r="R29" i="16"/>
  <c r="R28" i="16"/>
  <c r="R27" i="16"/>
  <c r="R26" i="16"/>
  <c r="R24" i="16"/>
  <c r="R23" i="16"/>
  <c r="R22" i="16"/>
  <c r="R21" i="16"/>
  <c r="R20" i="16"/>
  <c r="R19" i="16"/>
  <c r="R18" i="16"/>
  <c r="R17" i="16"/>
  <c r="R16" i="16"/>
  <c r="R15" i="16"/>
  <c r="R14" i="16"/>
  <c r="R12" i="16"/>
  <c r="R11" i="16"/>
  <c r="R10" i="16"/>
  <c r="R9" i="16"/>
  <c r="Q219" i="16"/>
  <c r="Q218" i="16"/>
  <c r="Q217" i="16"/>
  <c r="Q216" i="16"/>
  <c r="Q215" i="16"/>
  <c r="Q214" i="16"/>
  <c r="Q213" i="16"/>
  <c r="Q212" i="16"/>
  <c r="Q211" i="16"/>
  <c r="Q210" i="16"/>
  <c r="Q209" i="16"/>
  <c r="Q208" i="16"/>
  <c r="Q207" i="16"/>
  <c r="Q206" i="16"/>
  <c r="Q205" i="16"/>
  <c r="Q204" i="16"/>
  <c r="Q203" i="16"/>
  <c r="Q202" i="16"/>
  <c r="Q201" i="16"/>
  <c r="Q200" i="16"/>
  <c r="Q199" i="16"/>
  <c r="Q198" i="16"/>
  <c r="Q197" i="16"/>
  <c r="Q196" i="16"/>
  <c r="Q195" i="16"/>
  <c r="Q194" i="16"/>
  <c r="Q193" i="16"/>
  <c r="Q192" i="16"/>
  <c r="Q191" i="16"/>
  <c r="Q190" i="16"/>
  <c r="Q189" i="16"/>
  <c r="Q188" i="16"/>
  <c r="Q187" i="16"/>
  <c r="Q186" i="16"/>
  <c r="Q185" i="16"/>
  <c r="Q184" i="16"/>
  <c r="Q183" i="16"/>
  <c r="Q182" i="16"/>
  <c r="Q181" i="16"/>
  <c r="Q180" i="16"/>
  <c r="Q179" i="16"/>
  <c r="Q177" i="16"/>
  <c r="Q176" i="16"/>
  <c r="Q175" i="16"/>
  <c r="Q173" i="16"/>
  <c r="Q172" i="16"/>
  <c r="Q171" i="16"/>
  <c r="Q170" i="16"/>
  <c r="Q169" i="16"/>
  <c r="Q168" i="16"/>
  <c r="Q167" i="16"/>
  <c r="Q165" i="16"/>
  <c r="Q164" i="16"/>
  <c r="Q163" i="16"/>
  <c r="Q162" i="16"/>
  <c r="Q160" i="16"/>
  <c r="Q159" i="16"/>
  <c r="Q158" i="16"/>
  <c r="Q156" i="16"/>
  <c r="Q155" i="16"/>
  <c r="Q154" i="16"/>
  <c r="Q152" i="16"/>
  <c r="Q151" i="16"/>
  <c r="Q150" i="16"/>
  <c r="Q148" i="16"/>
  <c r="Q147" i="16"/>
  <c r="Q146" i="16"/>
  <c r="Q145" i="16"/>
  <c r="Q144" i="16"/>
  <c r="Q143" i="16"/>
  <c r="Q142" i="16"/>
  <c r="Q141" i="16"/>
  <c r="Q139" i="16"/>
  <c r="Q138" i="16"/>
  <c r="Q137" i="16"/>
  <c r="Q136" i="16"/>
  <c r="Q135" i="16"/>
  <c r="Q134" i="16"/>
  <c r="Q133" i="16"/>
  <c r="Q131" i="16"/>
  <c r="Q130" i="16"/>
  <c r="Q129" i="16"/>
  <c r="Q128" i="16"/>
  <c r="Q127" i="16"/>
  <c r="Q125" i="16"/>
  <c r="Q124" i="16"/>
  <c r="Q123" i="16"/>
  <c r="Q122" i="16"/>
  <c r="Q120" i="16"/>
  <c r="Q119" i="16"/>
  <c r="Q118" i="16"/>
  <c r="Q117" i="16"/>
  <c r="Q116" i="16"/>
  <c r="Q115" i="16"/>
  <c r="Q114" i="16"/>
  <c r="Q113" i="16"/>
  <c r="Q112" i="16"/>
  <c r="Q111" i="16"/>
  <c r="Q109" i="16"/>
  <c r="Q108" i="16"/>
  <c r="Q107" i="16"/>
  <c r="Q106" i="16"/>
  <c r="Q105" i="16"/>
  <c r="Q104" i="16"/>
  <c r="Q103" i="16"/>
  <c r="Q102" i="16"/>
  <c r="Q101" i="16"/>
  <c r="Q100" i="16"/>
  <c r="Q98" i="16"/>
  <c r="Q97" i="16"/>
  <c r="Q96" i="16"/>
  <c r="Q95" i="16"/>
  <c r="Q94" i="16"/>
  <c r="Q92" i="16"/>
  <c r="Q91" i="16"/>
  <c r="Q90" i="16"/>
  <c r="Q89" i="16"/>
  <c r="Q88" i="16"/>
  <c r="Q87" i="16"/>
  <c r="Q86" i="16"/>
  <c r="Q85" i="16"/>
  <c r="Q84" i="16"/>
  <c r="Q82" i="16"/>
  <c r="Q81" i="16"/>
  <c r="Q80" i="16"/>
  <c r="Q79" i="16"/>
  <c r="Q78" i="16"/>
  <c r="Q77" i="16"/>
  <c r="Q76" i="16"/>
  <c r="Q74" i="16"/>
  <c r="Q73" i="16"/>
  <c r="Q72" i="16"/>
  <c r="Q71" i="16"/>
  <c r="Q69" i="16"/>
  <c r="Q68" i="16"/>
  <c r="Q67" i="16"/>
  <c r="Q66" i="16"/>
  <c r="Q65" i="16"/>
  <c r="Q63" i="16"/>
  <c r="Q62" i="16"/>
  <c r="Q61" i="16"/>
  <c r="Q60" i="16"/>
  <c r="Q59" i="16"/>
  <c r="Q58" i="16"/>
  <c r="Q57" i="16"/>
  <c r="Q56" i="16"/>
  <c r="Q54" i="16"/>
  <c r="Q53" i="16"/>
  <c r="Q52" i="16"/>
  <c r="Q51" i="16"/>
  <c r="Q50" i="16"/>
  <c r="Q49" i="16"/>
  <c r="Q48" i="16"/>
  <c r="Q46" i="16"/>
  <c r="Q45" i="16"/>
  <c r="Q44" i="16"/>
  <c r="Q43" i="16"/>
  <c r="Q42" i="16"/>
  <c r="Q41" i="16"/>
  <c r="Q40" i="16"/>
  <c r="Q39" i="16"/>
  <c r="Q38" i="16"/>
  <c r="Q36" i="16"/>
  <c r="Q35" i="16"/>
  <c r="Q34" i="16"/>
  <c r="Q33" i="16"/>
  <c r="Q32" i="16"/>
  <c r="Q30" i="16"/>
  <c r="Q29" i="16"/>
  <c r="Q28" i="16"/>
  <c r="Q27" i="16"/>
  <c r="Q26" i="16"/>
  <c r="Q24" i="16"/>
  <c r="Q23" i="16"/>
  <c r="Q22" i="16"/>
  <c r="Q21" i="16"/>
  <c r="Q20" i="16"/>
  <c r="Q19" i="16"/>
  <c r="Q18" i="16"/>
  <c r="Q17" i="16"/>
  <c r="Q16" i="16"/>
  <c r="Q15" i="16"/>
  <c r="Q14" i="16"/>
  <c r="Q12" i="16"/>
  <c r="Q11" i="16"/>
  <c r="Q10" i="16"/>
  <c r="Q9" i="16"/>
  <c r="P219" i="16"/>
  <c r="P218" i="16"/>
  <c r="P217" i="16"/>
  <c r="P216" i="16"/>
  <c r="P215" i="16"/>
  <c r="P214" i="16"/>
  <c r="P213" i="16"/>
  <c r="P212" i="16"/>
  <c r="P211" i="16"/>
  <c r="P210" i="16"/>
  <c r="P209" i="16"/>
  <c r="P208" i="16"/>
  <c r="P207" i="16"/>
  <c r="P206" i="16"/>
  <c r="P205" i="16"/>
  <c r="P204" i="16"/>
  <c r="P203" i="16"/>
  <c r="P202" i="16"/>
  <c r="P201" i="16"/>
  <c r="P200" i="16"/>
  <c r="P199" i="16"/>
  <c r="P198" i="16"/>
  <c r="P197" i="16"/>
  <c r="P196" i="16"/>
  <c r="P195" i="16"/>
  <c r="P194" i="16"/>
  <c r="P193" i="16"/>
  <c r="P192" i="16"/>
  <c r="P191" i="16"/>
  <c r="P190" i="16"/>
  <c r="P189" i="16"/>
  <c r="P188" i="16"/>
  <c r="P187" i="16"/>
  <c r="P186" i="16"/>
  <c r="P185" i="16"/>
  <c r="P184" i="16"/>
  <c r="P183" i="16"/>
  <c r="P182" i="16"/>
  <c r="P181" i="16"/>
  <c r="P180" i="16"/>
  <c r="P179" i="16"/>
  <c r="P177" i="16"/>
  <c r="P176" i="16"/>
  <c r="P175" i="16"/>
  <c r="P173" i="16"/>
  <c r="P172" i="16"/>
  <c r="P171" i="16"/>
  <c r="P170" i="16"/>
  <c r="P169" i="16"/>
  <c r="P168" i="16"/>
  <c r="P167" i="16"/>
  <c r="P165" i="16"/>
  <c r="P164" i="16"/>
  <c r="P163" i="16"/>
  <c r="P162" i="16"/>
  <c r="P160" i="16"/>
  <c r="P159" i="16"/>
  <c r="P158" i="16"/>
  <c r="P156" i="16"/>
  <c r="P155" i="16"/>
  <c r="P154" i="16"/>
  <c r="P152" i="16"/>
  <c r="P151" i="16"/>
  <c r="P150" i="16"/>
  <c r="P148" i="16"/>
  <c r="P147" i="16"/>
  <c r="P146" i="16"/>
  <c r="P145" i="16"/>
  <c r="P144" i="16"/>
  <c r="P143" i="16"/>
  <c r="P142" i="16"/>
  <c r="P141" i="16"/>
  <c r="P139" i="16"/>
  <c r="P138" i="16"/>
  <c r="P137" i="16"/>
  <c r="P136" i="16"/>
  <c r="P135" i="16"/>
  <c r="P134" i="16"/>
  <c r="P133" i="16"/>
  <c r="P131" i="16"/>
  <c r="P130" i="16"/>
  <c r="P129" i="16"/>
  <c r="P128" i="16"/>
  <c r="P127" i="16"/>
  <c r="P125" i="16"/>
  <c r="P124" i="16"/>
  <c r="P123" i="16"/>
  <c r="P122" i="16"/>
  <c r="P120" i="16"/>
  <c r="P119" i="16"/>
  <c r="P118" i="16"/>
  <c r="P117" i="16"/>
  <c r="P116" i="16"/>
  <c r="P115" i="16"/>
  <c r="P114" i="16"/>
  <c r="P113" i="16"/>
  <c r="P112" i="16"/>
  <c r="P111" i="16"/>
  <c r="P109" i="16"/>
  <c r="P108" i="16"/>
  <c r="P107" i="16"/>
  <c r="P106" i="16"/>
  <c r="P105" i="16"/>
  <c r="P104" i="16"/>
  <c r="P103" i="16"/>
  <c r="P102" i="16"/>
  <c r="P101" i="16"/>
  <c r="P100" i="16"/>
  <c r="P98" i="16"/>
  <c r="P97" i="16"/>
  <c r="P96" i="16"/>
  <c r="P95" i="16"/>
  <c r="P94" i="16"/>
  <c r="P92" i="16"/>
  <c r="P91" i="16"/>
  <c r="P90" i="16"/>
  <c r="P89" i="16"/>
  <c r="P88" i="16"/>
  <c r="P87" i="16"/>
  <c r="P86" i="16"/>
  <c r="P85" i="16"/>
  <c r="P84" i="16"/>
  <c r="P82" i="16"/>
  <c r="P81" i="16"/>
  <c r="P80" i="16"/>
  <c r="P79" i="16"/>
  <c r="P78" i="16"/>
  <c r="P77" i="16"/>
  <c r="P76" i="16"/>
  <c r="P74" i="16"/>
  <c r="P73" i="16"/>
  <c r="P72" i="16"/>
  <c r="P71" i="16"/>
  <c r="P69" i="16"/>
  <c r="P68" i="16"/>
  <c r="P67" i="16"/>
  <c r="P66" i="16"/>
  <c r="P65" i="16"/>
  <c r="P63" i="16"/>
  <c r="P62" i="16"/>
  <c r="P61" i="16"/>
  <c r="P60" i="16"/>
  <c r="P59" i="16"/>
  <c r="P58" i="16"/>
  <c r="P57" i="16"/>
  <c r="P56" i="16"/>
  <c r="P54" i="16"/>
  <c r="P53" i="16"/>
  <c r="P52" i="16"/>
  <c r="P51" i="16"/>
  <c r="P50" i="16"/>
  <c r="P49" i="16"/>
  <c r="P48" i="16"/>
  <c r="P46" i="16"/>
  <c r="P45" i="16"/>
  <c r="P44" i="16"/>
  <c r="P43" i="16"/>
  <c r="P42" i="16"/>
  <c r="P41" i="16"/>
  <c r="P40" i="16"/>
  <c r="P39" i="16"/>
  <c r="P38" i="16"/>
  <c r="P36" i="16"/>
  <c r="P35" i="16"/>
  <c r="P34" i="16"/>
  <c r="P33" i="16"/>
  <c r="P32" i="16"/>
  <c r="P30" i="16"/>
  <c r="P29" i="16"/>
  <c r="P28" i="16"/>
  <c r="P27" i="16"/>
  <c r="P26" i="16"/>
  <c r="P24" i="16"/>
  <c r="P23" i="16"/>
  <c r="P22" i="16"/>
  <c r="P21" i="16"/>
  <c r="P20" i="16"/>
  <c r="P19" i="16"/>
  <c r="P18" i="16"/>
  <c r="P17" i="16"/>
  <c r="P16" i="16"/>
  <c r="P15" i="16"/>
  <c r="P14" i="16"/>
  <c r="P12" i="16"/>
  <c r="P11" i="16"/>
  <c r="P10" i="16"/>
  <c r="P9" i="16"/>
  <c r="O219" i="16"/>
  <c r="O218" i="16"/>
  <c r="O217" i="16"/>
  <c r="O216" i="16"/>
  <c r="O215" i="16"/>
  <c r="O214" i="16"/>
  <c r="O213" i="16"/>
  <c r="O212" i="16"/>
  <c r="O211" i="16"/>
  <c r="O210" i="16"/>
  <c r="O209" i="16"/>
  <c r="O208" i="16"/>
  <c r="O207" i="16"/>
  <c r="O206" i="16"/>
  <c r="O205" i="16"/>
  <c r="O204" i="16"/>
  <c r="O203" i="16"/>
  <c r="O202" i="16"/>
  <c r="O201" i="16"/>
  <c r="O200" i="16"/>
  <c r="O199" i="16"/>
  <c r="O198" i="16"/>
  <c r="O197" i="16"/>
  <c r="O196" i="16"/>
  <c r="O195" i="16"/>
  <c r="O194" i="16"/>
  <c r="O193" i="16"/>
  <c r="O192" i="16"/>
  <c r="O191" i="16"/>
  <c r="O190" i="16"/>
  <c r="O189" i="16"/>
  <c r="O188" i="16"/>
  <c r="O187" i="16"/>
  <c r="O186" i="16"/>
  <c r="O185" i="16"/>
  <c r="O184" i="16"/>
  <c r="O183" i="16"/>
  <c r="O182" i="16"/>
  <c r="O181" i="16"/>
  <c r="O180" i="16"/>
  <c r="O179" i="16"/>
  <c r="O177" i="16"/>
  <c r="O176" i="16"/>
  <c r="O175" i="16"/>
  <c r="O173" i="16"/>
  <c r="O172" i="16"/>
  <c r="O171" i="16"/>
  <c r="O170" i="16"/>
  <c r="O169" i="16"/>
  <c r="O168" i="16"/>
  <c r="O167" i="16"/>
  <c r="O165" i="16"/>
  <c r="O164" i="16"/>
  <c r="O163" i="16"/>
  <c r="O162" i="16"/>
  <c r="O160" i="16"/>
  <c r="O159" i="16"/>
  <c r="O158" i="16"/>
  <c r="O156" i="16"/>
  <c r="O155" i="16"/>
  <c r="O154" i="16"/>
  <c r="O152" i="16"/>
  <c r="O151" i="16"/>
  <c r="O150" i="16"/>
  <c r="O148" i="16"/>
  <c r="O147" i="16"/>
  <c r="O146" i="16"/>
  <c r="O145" i="16"/>
  <c r="O144" i="16"/>
  <c r="O143" i="16"/>
  <c r="O142" i="16"/>
  <c r="O141" i="16"/>
  <c r="O139" i="16"/>
  <c r="O138" i="16"/>
  <c r="O137" i="16"/>
  <c r="O136" i="16"/>
  <c r="O135" i="16"/>
  <c r="O134" i="16"/>
  <c r="O133" i="16"/>
  <c r="O131" i="16"/>
  <c r="O130" i="16"/>
  <c r="O129" i="16"/>
  <c r="O128" i="16"/>
  <c r="O127" i="16"/>
  <c r="O125" i="16"/>
  <c r="O124" i="16"/>
  <c r="O123" i="16"/>
  <c r="O122" i="16"/>
  <c r="O120" i="16"/>
  <c r="O119" i="16"/>
  <c r="O118" i="16"/>
  <c r="O117" i="16"/>
  <c r="O116" i="16"/>
  <c r="O115" i="16"/>
  <c r="O114" i="16"/>
  <c r="O113" i="16"/>
  <c r="O112" i="16"/>
  <c r="O111" i="16"/>
  <c r="O109" i="16"/>
  <c r="O108" i="16"/>
  <c r="O107" i="16"/>
  <c r="O106" i="16"/>
  <c r="O105" i="16"/>
  <c r="O104" i="16"/>
  <c r="O103" i="16"/>
  <c r="O102" i="16"/>
  <c r="O101" i="16"/>
  <c r="O100" i="16"/>
  <c r="O98" i="16"/>
  <c r="O97" i="16"/>
  <c r="O96" i="16"/>
  <c r="O95" i="16"/>
  <c r="O94" i="16"/>
  <c r="O92" i="16"/>
  <c r="O91" i="16"/>
  <c r="O90" i="16"/>
  <c r="O89" i="16"/>
  <c r="O88" i="16"/>
  <c r="O87" i="16"/>
  <c r="O86" i="16"/>
  <c r="O85" i="16"/>
  <c r="O84" i="16"/>
  <c r="O82" i="16"/>
  <c r="O81" i="16"/>
  <c r="O80" i="16"/>
  <c r="O79" i="16"/>
  <c r="O78" i="16"/>
  <c r="O77" i="16"/>
  <c r="O76" i="16"/>
  <c r="O74" i="16"/>
  <c r="O73" i="16"/>
  <c r="O72" i="16"/>
  <c r="O71" i="16"/>
  <c r="O69" i="16"/>
  <c r="O68" i="16"/>
  <c r="O67" i="16"/>
  <c r="O66" i="16"/>
  <c r="O65" i="16"/>
  <c r="O63" i="16"/>
  <c r="O62" i="16"/>
  <c r="O61" i="16"/>
  <c r="O60" i="16"/>
  <c r="O59" i="16"/>
  <c r="O58" i="16"/>
  <c r="O57" i="16"/>
  <c r="O56" i="16"/>
  <c r="O54" i="16"/>
  <c r="O53" i="16"/>
  <c r="O52" i="16"/>
  <c r="O51" i="16"/>
  <c r="O50" i="16"/>
  <c r="O49" i="16"/>
  <c r="O48" i="16"/>
  <c r="O46" i="16"/>
  <c r="O45" i="16"/>
  <c r="O44" i="16"/>
  <c r="O43" i="16"/>
  <c r="O42" i="16"/>
  <c r="O41" i="16"/>
  <c r="O40" i="16"/>
  <c r="O39" i="16"/>
  <c r="O38" i="16"/>
  <c r="O36" i="16"/>
  <c r="O35" i="16"/>
  <c r="O34" i="16"/>
  <c r="O33" i="16"/>
  <c r="O32" i="16"/>
  <c r="O30" i="16"/>
  <c r="O29" i="16"/>
  <c r="O28" i="16"/>
  <c r="O27" i="16"/>
  <c r="O26" i="16"/>
  <c r="O24" i="16"/>
  <c r="O23" i="16"/>
  <c r="O22" i="16"/>
  <c r="O21" i="16"/>
  <c r="O20" i="16"/>
  <c r="O19" i="16"/>
  <c r="O18" i="16"/>
  <c r="O17" i="16"/>
  <c r="O16" i="16"/>
  <c r="O15" i="16"/>
  <c r="O14" i="16"/>
  <c r="O12" i="16"/>
  <c r="O11" i="16"/>
  <c r="O10" i="16"/>
  <c r="O9" i="16"/>
  <c r="N219" i="16"/>
  <c r="N218" i="16"/>
  <c r="N217" i="16"/>
  <c r="N216" i="16"/>
  <c r="N215" i="16"/>
  <c r="N214" i="16"/>
  <c r="N213" i="16"/>
  <c r="N212" i="16"/>
  <c r="N211" i="16"/>
  <c r="N210" i="16"/>
  <c r="N209" i="16"/>
  <c r="N208" i="16"/>
  <c r="N207" i="16"/>
  <c r="N206" i="16"/>
  <c r="N205" i="16"/>
  <c r="N204" i="16"/>
  <c r="N203" i="16"/>
  <c r="N202" i="16"/>
  <c r="N201" i="16"/>
  <c r="N200" i="16"/>
  <c r="N199" i="16"/>
  <c r="N198" i="16"/>
  <c r="N197" i="16"/>
  <c r="N196" i="16"/>
  <c r="N195" i="16"/>
  <c r="N194" i="16"/>
  <c r="N193" i="16"/>
  <c r="N192" i="16"/>
  <c r="N191" i="16"/>
  <c r="N190" i="16"/>
  <c r="N189" i="16"/>
  <c r="N188" i="16"/>
  <c r="N187" i="16"/>
  <c r="N186" i="16"/>
  <c r="N185" i="16"/>
  <c r="N184" i="16"/>
  <c r="N183" i="16"/>
  <c r="N182" i="16"/>
  <c r="N181" i="16"/>
  <c r="N180" i="16"/>
  <c r="N179" i="16"/>
  <c r="N177" i="16"/>
  <c r="N176" i="16"/>
  <c r="N175" i="16"/>
  <c r="N173" i="16"/>
  <c r="N172" i="16"/>
  <c r="N171" i="16"/>
  <c r="N170" i="16"/>
  <c r="N169" i="16"/>
  <c r="N168" i="16"/>
  <c r="N167" i="16"/>
  <c r="N165" i="16"/>
  <c r="N164" i="16"/>
  <c r="N163" i="16"/>
  <c r="N162" i="16"/>
  <c r="N160" i="16"/>
  <c r="N159" i="16"/>
  <c r="N158" i="16"/>
  <c r="N156" i="16"/>
  <c r="N155" i="16"/>
  <c r="N154" i="16"/>
  <c r="N152" i="16"/>
  <c r="N151" i="16"/>
  <c r="N150" i="16"/>
  <c r="N148" i="16"/>
  <c r="N147" i="16"/>
  <c r="N146" i="16"/>
  <c r="N145" i="16"/>
  <c r="N144" i="16"/>
  <c r="N143" i="16"/>
  <c r="N142" i="16"/>
  <c r="N141" i="16"/>
  <c r="N139" i="16"/>
  <c r="N138" i="16"/>
  <c r="N137" i="16"/>
  <c r="N136" i="16"/>
  <c r="N135" i="16"/>
  <c r="N134" i="16"/>
  <c r="N133" i="16"/>
  <c r="N131" i="16"/>
  <c r="N130" i="16"/>
  <c r="N129" i="16"/>
  <c r="N128" i="16"/>
  <c r="N127" i="16"/>
  <c r="N125" i="16"/>
  <c r="N124" i="16"/>
  <c r="N123" i="16"/>
  <c r="N122" i="16"/>
  <c r="N120" i="16"/>
  <c r="N119" i="16"/>
  <c r="N118" i="16"/>
  <c r="N117" i="16"/>
  <c r="N116" i="16"/>
  <c r="N115" i="16"/>
  <c r="N114" i="16"/>
  <c r="N113" i="16"/>
  <c r="N112" i="16"/>
  <c r="N111" i="16"/>
  <c r="N109" i="16"/>
  <c r="N108" i="16"/>
  <c r="N107" i="16"/>
  <c r="N106" i="16"/>
  <c r="N105" i="16"/>
  <c r="N104" i="16"/>
  <c r="N103" i="16"/>
  <c r="N102" i="16"/>
  <c r="N101" i="16"/>
  <c r="N100" i="16"/>
  <c r="N98" i="16"/>
  <c r="N97" i="16"/>
  <c r="N96" i="16"/>
  <c r="N95" i="16"/>
  <c r="N94" i="16"/>
  <c r="N92" i="16"/>
  <c r="N91" i="16"/>
  <c r="N90" i="16"/>
  <c r="N89" i="16"/>
  <c r="N88" i="16"/>
  <c r="N87" i="16"/>
  <c r="N86" i="16"/>
  <c r="N85" i="16"/>
  <c r="N84" i="16"/>
  <c r="N82" i="16"/>
  <c r="N81" i="16"/>
  <c r="N80" i="16"/>
  <c r="N79" i="16"/>
  <c r="N78" i="16"/>
  <c r="N77" i="16"/>
  <c r="N76" i="16"/>
  <c r="N74" i="16"/>
  <c r="N73" i="16"/>
  <c r="N72" i="16"/>
  <c r="N71" i="16"/>
  <c r="N69" i="16"/>
  <c r="N68" i="16"/>
  <c r="N67" i="16"/>
  <c r="N66" i="16"/>
  <c r="N65" i="16"/>
  <c r="N63" i="16"/>
  <c r="N62" i="16"/>
  <c r="N61" i="16"/>
  <c r="N60" i="16"/>
  <c r="N59" i="16"/>
  <c r="N58" i="16"/>
  <c r="N57" i="16"/>
  <c r="N56" i="16"/>
  <c r="N54" i="16"/>
  <c r="N53" i="16"/>
  <c r="N52" i="16"/>
  <c r="N51" i="16"/>
  <c r="N50" i="16"/>
  <c r="N49" i="16"/>
  <c r="N48" i="16"/>
  <c r="N46" i="16"/>
  <c r="N45" i="16"/>
  <c r="N44" i="16"/>
  <c r="N43" i="16"/>
  <c r="N42" i="16"/>
  <c r="N41" i="16"/>
  <c r="N40" i="16"/>
  <c r="N39" i="16"/>
  <c r="N38" i="16"/>
  <c r="N36" i="16"/>
  <c r="N35" i="16"/>
  <c r="N34" i="16"/>
  <c r="N33" i="16"/>
  <c r="N32" i="16"/>
  <c r="N30" i="16"/>
  <c r="N29" i="16"/>
  <c r="N28" i="16"/>
  <c r="N27" i="16"/>
  <c r="N26" i="16"/>
  <c r="N24" i="16"/>
  <c r="N23" i="16"/>
  <c r="N22" i="16"/>
  <c r="N21" i="16"/>
  <c r="N20" i="16"/>
  <c r="N19" i="16"/>
  <c r="N18" i="16"/>
  <c r="N17" i="16"/>
  <c r="N16" i="16"/>
  <c r="N15" i="16"/>
  <c r="N14" i="16"/>
  <c r="N12" i="16"/>
  <c r="N11" i="16"/>
  <c r="N10" i="16"/>
  <c r="N235" i="16" s="1"/>
  <c r="N9" i="16"/>
  <c r="I235" i="16"/>
  <c r="K235" i="16"/>
  <c r="J139" i="16"/>
  <c r="J235" i="16" s="1"/>
  <c r="K139" i="16"/>
  <c r="L139" i="16"/>
  <c r="L235" i="16" s="1"/>
  <c r="M139" i="16"/>
  <c r="M235" i="16" s="1"/>
  <c r="M223" i="16"/>
  <c r="N223" i="16"/>
  <c r="O223" i="16"/>
  <c r="P223" i="16"/>
  <c r="Q223" i="16"/>
  <c r="R223" i="16"/>
  <c r="M224" i="16"/>
  <c r="N224" i="16"/>
  <c r="O224" i="16"/>
  <c r="P224" i="16"/>
  <c r="Q224" i="16"/>
  <c r="R224" i="16"/>
  <c r="M225" i="16"/>
  <c r="N225" i="16"/>
  <c r="O225" i="16"/>
  <c r="P225" i="16"/>
  <c r="Q225" i="16"/>
  <c r="R225" i="16"/>
  <c r="M226" i="16"/>
  <c r="N226" i="16"/>
  <c r="O226" i="16"/>
  <c r="P226" i="16"/>
  <c r="Q226" i="16"/>
  <c r="R226" i="16"/>
  <c r="M227" i="16"/>
  <c r="N227" i="16"/>
  <c r="O227" i="16"/>
  <c r="P227" i="16"/>
  <c r="Q227" i="16"/>
  <c r="R227" i="16"/>
  <c r="M228" i="16"/>
  <c r="N228" i="16"/>
  <c r="O228" i="16"/>
  <c r="P228" i="16"/>
  <c r="Q228" i="16"/>
  <c r="R228" i="16"/>
  <c r="H145" i="16"/>
  <c r="H144" i="16"/>
  <c r="H143" i="16"/>
  <c r="H142" i="16"/>
  <c r="H141" i="16"/>
  <c r="I145" i="16"/>
  <c r="I144" i="16"/>
  <c r="I143" i="16"/>
  <c r="I142" i="16"/>
  <c r="I141" i="16"/>
  <c r="J145" i="16"/>
  <c r="J144" i="16"/>
  <c r="J143" i="16"/>
  <c r="J142" i="16"/>
  <c r="J141" i="16"/>
  <c r="K145" i="16"/>
  <c r="K144" i="16"/>
  <c r="K143" i="16"/>
  <c r="K142" i="16"/>
  <c r="K141" i="16"/>
  <c r="L145" i="16"/>
  <c r="L144" i="16"/>
  <c r="L143" i="16"/>
  <c r="L142" i="16"/>
  <c r="L141" i="16"/>
  <c r="M145" i="16"/>
  <c r="M144" i="16"/>
  <c r="M143" i="16"/>
  <c r="M142" i="16"/>
  <c r="M141" i="16"/>
  <c r="J74" i="16"/>
  <c r="J73" i="16"/>
  <c r="J72" i="16"/>
  <c r="J71" i="16"/>
  <c r="K74" i="16"/>
  <c r="K73" i="16"/>
  <c r="K72" i="16"/>
  <c r="K71" i="16"/>
  <c r="L74" i="16"/>
  <c r="L73" i="16"/>
  <c r="L72" i="16"/>
  <c r="L71" i="16"/>
  <c r="M74" i="16"/>
  <c r="M73" i="16"/>
  <c r="M72" i="16"/>
  <c r="M71" i="16"/>
  <c r="F59" i="29"/>
  <c r="F58" i="29"/>
  <c r="F57" i="29"/>
  <c r="F55" i="29"/>
  <c r="F54" i="29"/>
  <c r="F59" i="27"/>
  <c r="F58" i="27"/>
  <c r="F57" i="27"/>
  <c r="F56" i="27"/>
  <c r="F55" i="27"/>
  <c r="F56" i="26"/>
  <c r="F55" i="26"/>
  <c r="F54" i="26"/>
  <c r="F53" i="26"/>
  <c r="F52" i="26"/>
  <c r="F34" i="25"/>
  <c r="F33" i="25"/>
  <c r="F32" i="25"/>
  <c r="F31" i="25"/>
  <c r="F30" i="25"/>
  <c r="G90" i="24"/>
  <c r="H90" i="24"/>
  <c r="I90" i="24"/>
  <c r="J90" i="24"/>
  <c r="K90" i="24"/>
  <c r="L90" i="24"/>
  <c r="M90" i="24"/>
  <c r="N90" i="24"/>
  <c r="O90" i="24"/>
  <c r="P90" i="24"/>
  <c r="Q90" i="24"/>
  <c r="G91" i="24"/>
  <c r="H91" i="24"/>
  <c r="I91" i="24"/>
  <c r="J91" i="24"/>
  <c r="K91" i="24"/>
  <c r="L91" i="24"/>
  <c r="M91" i="24"/>
  <c r="N91" i="24"/>
  <c r="O91" i="24"/>
  <c r="P91" i="24"/>
  <c r="Q91" i="24"/>
  <c r="F90" i="24"/>
  <c r="F91" i="24"/>
  <c r="G94" i="24"/>
  <c r="H94" i="24"/>
  <c r="I94" i="24"/>
  <c r="J94" i="24"/>
  <c r="K94" i="24"/>
  <c r="L94" i="24"/>
  <c r="M94" i="24"/>
  <c r="N94" i="24"/>
  <c r="O94" i="24"/>
  <c r="P94" i="24"/>
  <c r="Q94" i="24"/>
  <c r="F94" i="24"/>
  <c r="H93" i="24"/>
  <c r="I93" i="24"/>
  <c r="J93" i="24"/>
  <c r="K93" i="24"/>
  <c r="L93" i="24"/>
  <c r="M93" i="24"/>
  <c r="N93" i="24"/>
  <c r="O93" i="24"/>
  <c r="P93" i="24"/>
  <c r="Q93" i="24"/>
  <c r="F93" i="24"/>
  <c r="G93" i="24"/>
  <c r="C10" i="32"/>
  <c r="M232" i="16"/>
  <c r="L232" i="16"/>
  <c r="K232" i="16"/>
  <c r="J232" i="16"/>
  <c r="I232" i="16"/>
  <c r="H232" i="16"/>
  <c r="L228" i="16"/>
  <c r="K228" i="16"/>
  <c r="J228" i="16"/>
  <c r="J138" i="16" s="1"/>
  <c r="I228" i="16"/>
  <c r="H228" i="16"/>
  <c r="H138" i="16" s="1"/>
  <c r="L227" i="16"/>
  <c r="K227" i="16"/>
  <c r="J227" i="16"/>
  <c r="I227" i="16"/>
  <c r="H227" i="16"/>
  <c r="H219" i="16" s="1"/>
  <c r="L226" i="16"/>
  <c r="L218" i="16" s="1"/>
  <c r="K226" i="16"/>
  <c r="J226" i="16"/>
  <c r="I226" i="16"/>
  <c r="H226" i="16"/>
  <c r="L225" i="16"/>
  <c r="L217" i="16" s="1"/>
  <c r="K225" i="16"/>
  <c r="J225" i="16"/>
  <c r="J217" i="16" s="1"/>
  <c r="I225" i="16"/>
  <c r="H225" i="16"/>
  <c r="L224" i="16"/>
  <c r="K224" i="16"/>
  <c r="J224" i="16"/>
  <c r="J216" i="16" s="1"/>
  <c r="I224" i="16"/>
  <c r="H224" i="16"/>
  <c r="H216" i="16" s="1"/>
  <c r="L223" i="16"/>
  <c r="K223" i="16"/>
  <c r="J223" i="16"/>
  <c r="I223" i="16"/>
  <c r="H223" i="16"/>
  <c r="M219" i="16"/>
  <c r="L219" i="16"/>
  <c r="K219" i="16"/>
  <c r="J219" i="16"/>
  <c r="I219" i="16"/>
  <c r="M218" i="16"/>
  <c r="K218" i="16"/>
  <c r="J218" i="16"/>
  <c r="I218" i="16"/>
  <c r="H218" i="16"/>
  <c r="M217" i="16"/>
  <c r="K217" i="16"/>
  <c r="I217" i="16"/>
  <c r="H217" i="16"/>
  <c r="M216" i="16"/>
  <c r="L216" i="16"/>
  <c r="K216" i="16"/>
  <c r="I216" i="16"/>
  <c r="M215" i="16"/>
  <c r="L215" i="16"/>
  <c r="K215" i="16"/>
  <c r="J215" i="16"/>
  <c r="I215" i="16"/>
  <c r="H215" i="16"/>
  <c r="M214" i="16"/>
  <c r="L214" i="16"/>
  <c r="K214" i="16"/>
  <c r="J214" i="16"/>
  <c r="I214" i="16"/>
  <c r="H214" i="16"/>
  <c r="M213" i="16"/>
  <c r="L213" i="16"/>
  <c r="K213" i="16"/>
  <c r="J213" i="16"/>
  <c r="I213" i="16"/>
  <c r="H213" i="16"/>
  <c r="M212" i="16"/>
  <c r="L212" i="16"/>
  <c r="K212" i="16"/>
  <c r="J212" i="16"/>
  <c r="I212" i="16"/>
  <c r="H212" i="16"/>
  <c r="M211" i="16"/>
  <c r="L211" i="16"/>
  <c r="K211" i="16"/>
  <c r="J211" i="16"/>
  <c r="I211" i="16"/>
  <c r="H211" i="16"/>
  <c r="M210" i="16"/>
  <c r="L210" i="16"/>
  <c r="K210" i="16"/>
  <c r="J210" i="16"/>
  <c r="I210" i="16"/>
  <c r="H210" i="16"/>
  <c r="M209" i="16"/>
  <c r="L209" i="16"/>
  <c r="K209" i="16"/>
  <c r="J209" i="16"/>
  <c r="I209" i="16"/>
  <c r="H209" i="16"/>
  <c r="M208" i="16"/>
  <c r="L208" i="16"/>
  <c r="K208" i="16"/>
  <c r="J208" i="16"/>
  <c r="I208" i="16"/>
  <c r="H208" i="16"/>
  <c r="M207" i="16"/>
  <c r="L207" i="16"/>
  <c r="K207" i="16"/>
  <c r="J207" i="16"/>
  <c r="I207" i="16"/>
  <c r="H207" i="16"/>
  <c r="M206" i="16"/>
  <c r="L206" i="16"/>
  <c r="K206" i="16"/>
  <c r="J206" i="16"/>
  <c r="I206" i="16"/>
  <c r="H206" i="16"/>
  <c r="M205" i="16"/>
  <c r="L205" i="16"/>
  <c r="K205" i="16"/>
  <c r="J205" i="16"/>
  <c r="I205" i="16"/>
  <c r="H205" i="16"/>
  <c r="M204" i="16"/>
  <c r="L204" i="16"/>
  <c r="K204" i="16"/>
  <c r="J204" i="16"/>
  <c r="I204" i="16"/>
  <c r="H204" i="16"/>
  <c r="M203" i="16"/>
  <c r="L203" i="16"/>
  <c r="K203" i="16"/>
  <c r="J203" i="16"/>
  <c r="I203" i="16"/>
  <c r="H203" i="16"/>
  <c r="M202" i="16"/>
  <c r="L202" i="16"/>
  <c r="K202" i="16"/>
  <c r="J202" i="16"/>
  <c r="I202" i="16"/>
  <c r="H202" i="16"/>
  <c r="M201" i="16"/>
  <c r="L201" i="16"/>
  <c r="K201" i="16"/>
  <c r="J201" i="16"/>
  <c r="I201" i="16"/>
  <c r="H201" i="16"/>
  <c r="M200" i="16"/>
  <c r="L200" i="16"/>
  <c r="K200" i="16"/>
  <c r="J200" i="16"/>
  <c r="I200" i="16"/>
  <c r="H200" i="16"/>
  <c r="M199" i="16"/>
  <c r="L199" i="16"/>
  <c r="K199" i="16"/>
  <c r="J199" i="16"/>
  <c r="I199" i="16"/>
  <c r="H199" i="16"/>
  <c r="M198" i="16"/>
  <c r="L198" i="16"/>
  <c r="K198" i="16"/>
  <c r="J198" i="16"/>
  <c r="I198" i="16"/>
  <c r="H198" i="16"/>
  <c r="M197" i="16"/>
  <c r="L197" i="16"/>
  <c r="K197" i="16"/>
  <c r="J197" i="16"/>
  <c r="I197" i="16"/>
  <c r="H197" i="16"/>
  <c r="M196" i="16"/>
  <c r="L196" i="16"/>
  <c r="K196" i="16"/>
  <c r="J196" i="16"/>
  <c r="I196" i="16"/>
  <c r="H196" i="16"/>
  <c r="M195" i="16"/>
  <c r="L195" i="16"/>
  <c r="K195" i="16"/>
  <c r="J195" i="16"/>
  <c r="I195" i="16"/>
  <c r="H195" i="16"/>
  <c r="M194" i="16"/>
  <c r="L194" i="16"/>
  <c r="K194" i="16"/>
  <c r="J194" i="16"/>
  <c r="I194" i="16"/>
  <c r="H194" i="16"/>
  <c r="M193" i="16"/>
  <c r="L193" i="16"/>
  <c r="K193" i="16"/>
  <c r="J193" i="16"/>
  <c r="I193" i="16"/>
  <c r="H193" i="16"/>
  <c r="M192" i="16"/>
  <c r="L192" i="16"/>
  <c r="K192" i="16"/>
  <c r="J192" i="16"/>
  <c r="I192" i="16"/>
  <c r="H192" i="16"/>
  <c r="M191" i="16"/>
  <c r="L191" i="16"/>
  <c r="K191" i="16"/>
  <c r="J191" i="16"/>
  <c r="I191" i="16"/>
  <c r="H191" i="16"/>
  <c r="M190" i="16"/>
  <c r="L190" i="16"/>
  <c r="K190" i="16"/>
  <c r="J190" i="16"/>
  <c r="I190" i="16"/>
  <c r="H190" i="16"/>
  <c r="M189" i="16"/>
  <c r="L189" i="16"/>
  <c r="K189" i="16"/>
  <c r="J189" i="16"/>
  <c r="I189" i="16"/>
  <c r="H189" i="16"/>
  <c r="M188" i="16"/>
  <c r="L188" i="16"/>
  <c r="K188" i="16"/>
  <c r="J188" i="16"/>
  <c r="I188" i="16"/>
  <c r="H188" i="16"/>
  <c r="M187" i="16"/>
  <c r="L187" i="16"/>
  <c r="K187" i="16"/>
  <c r="J187" i="16"/>
  <c r="I187" i="16"/>
  <c r="H187" i="16"/>
  <c r="M186" i="16"/>
  <c r="L186" i="16"/>
  <c r="K186" i="16"/>
  <c r="J186" i="16"/>
  <c r="I186" i="16"/>
  <c r="H186" i="16"/>
  <c r="M185" i="16"/>
  <c r="L185" i="16"/>
  <c r="K185" i="16"/>
  <c r="J185" i="16"/>
  <c r="I185" i="16"/>
  <c r="H185" i="16"/>
  <c r="M184" i="16"/>
  <c r="L184" i="16"/>
  <c r="K184" i="16"/>
  <c r="J184" i="16"/>
  <c r="I184" i="16"/>
  <c r="H184" i="16"/>
  <c r="M183" i="16"/>
  <c r="L183" i="16"/>
  <c r="K183" i="16"/>
  <c r="J183" i="16"/>
  <c r="I183" i="16"/>
  <c r="H183" i="16"/>
  <c r="M182" i="16"/>
  <c r="L182" i="16"/>
  <c r="K182" i="16"/>
  <c r="J182" i="16"/>
  <c r="I182" i="16"/>
  <c r="H182" i="16"/>
  <c r="M181" i="16"/>
  <c r="L181" i="16"/>
  <c r="K181" i="16"/>
  <c r="J181" i="16"/>
  <c r="I181" i="16"/>
  <c r="H181" i="16"/>
  <c r="M180" i="16"/>
  <c r="L180" i="16"/>
  <c r="K180" i="16"/>
  <c r="J180" i="16"/>
  <c r="I180" i="16"/>
  <c r="H180" i="16"/>
  <c r="M179" i="16"/>
  <c r="L179" i="16"/>
  <c r="K179" i="16"/>
  <c r="J179" i="16"/>
  <c r="I179" i="16"/>
  <c r="H179" i="16"/>
  <c r="M177" i="16"/>
  <c r="L177" i="16"/>
  <c r="K177" i="16"/>
  <c r="J177" i="16"/>
  <c r="I177" i="16"/>
  <c r="H177" i="16"/>
  <c r="M176" i="16"/>
  <c r="L176" i="16"/>
  <c r="K176" i="16"/>
  <c r="J176" i="16"/>
  <c r="I176" i="16"/>
  <c r="H176" i="16"/>
  <c r="M175" i="16"/>
  <c r="L175" i="16"/>
  <c r="K175" i="16"/>
  <c r="J175" i="16"/>
  <c r="I175" i="16"/>
  <c r="H175" i="16"/>
  <c r="M173" i="16"/>
  <c r="L173" i="16"/>
  <c r="K173" i="16"/>
  <c r="J173" i="16"/>
  <c r="I173" i="16"/>
  <c r="H173" i="16"/>
  <c r="M172" i="16"/>
  <c r="L172" i="16"/>
  <c r="K172" i="16"/>
  <c r="J172" i="16"/>
  <c r="I172" i="16"/>
  <c r="H172" i="16"/>
  <c r="M171" i="16"/>
  <c r="L171" i="16"/>
  <c r="K171" i="16"/>
  <c r="J171" i="16"/>
  <c r="I171" i="16"/>
  <c r="H171" i="16"/>
  <c r="M170" i="16"/>
  <c r="L170" i="16"/>
  <c r="K170" i="16"/>
  <c r="J170" i="16"/>
  <c r="I170" i="16"/>
  <c r="H170" i="16"/>
  <c r="M169" i="16"/>
  <c r="L169" i="16"/>
  <c r="K169" i="16"/>
  <c r="J169" i="16"/>
  <c r="I169" i="16"/>
  <c r="H169" i="16"/>
  <c r="M168" i="16"/>
  <c r="L168" i="16"/>
  <c r="K168" i="16"/>
  <c r="J168" i="16"/>
  <c r="I168" i="16"/>
  <c r="H168" i="16"/>
  <c r="M167" i="16"/>
  <c r="L167" i="16"/>
  <c r="K167" i="16"/>
  <c r="J167" i="16"/>
  <c r="I167" i="16"/>
  <c r="H167" i="16"/>
  <c r="M165" i="16"/>
  <c r="L165" i="16"/>
  <c r="K165" i="16"/>
  <c r="J165" i="16"/>
  <c r="I165" i="16"/>
  <c r="H165" i="16"/>
  <c r="M164" i="16"/>
  <c r="L164" i="16"/>
  <c r="K164" i="16"/>
  <c r="J164" i="16"/>
  <c r="I164" i="16"/>
  <c r="H164" i="16"/>
  <c r="M163" i="16"/>
  <c r="L163" i="16"/>
  <c r="K163" i="16"/>
  <c r="J163" i="16"/>
  <c r="I163" i="16"/>
  <c r="H163" i="16"/>
  <c r="M162" i="16"/>
  <c r="L162" i="16"/>
  <c r="K162" i="16"/>
  <c r="J162" i="16"/>
  <c r="I162" i="16"/>
  <c r="H162" i="16"/>
  <c r="M160" i="16"/>
  <c r="L160" i="16"/>
  <c r="K160" i="16"/>
  <c r="J160" i="16"/>
  <c r="I160" i="16"/>
  <c r="H160" i="16"/>
  <c r="M159" i="16"/>
  <c r="L159" i="16"/>
  <c r="K159" i="16"/>
  <c r="J159" i="16"/>
  <c r="I159" i="16"/>
  <c r="H159" i="16"/>
  <c r="M158" i="16"/>
  <c r="L158" i="16"/>
  <c r="K158" i="16"/>
  <c r="J158" i="16"/>
  <c r="I158" i="16"/>
  <c r="H158" i="16"/>
  <c r="M156" i="16"/>
  <c r="L156" i="16"/>
  <c r="K156" i="16"/>
  <c r="J156" i="16"/>
  <c r="I156" i="16"/>
  <c r="H156" i="16"/>
  <c r="M155" i="16"/>
  <c r="L155" i="16"/>
  <c r="K155" i="16"/>
  <c r="J155" i="16"/>
  <c r="I155" i="16"/>
  <c r="H155" i="16"/>
  <c r="M154" i="16"/>
  <c r="L154" i="16"/>
  <c r="K154" i="16"/>
  <c r="J154" i="16"/>
  <c r="I154" i="16"/>
  <c r="H154" i="16"/>
  <c r="M152" i="16"/>
  <c r="L152" i="16"/>
  <c r="K152" i="16"/>
  <c r="J152" i="16"/>
  <c r="I152" i="16"/>
  <c r="H152" i="16"/>
  <c r="M151" i="16"/>
  <c r="L151" i="16"/>
  <c r="K151" i="16"/>
  <c r="J151" i="16"/>
  <c r="I151" i="16"/>
  <c r="H151" i="16"/>
  <c r="M150" i="16"/>
  <c r="L150" i="16"/>
  <c r="K150" i="16"/>
  <c r="J150" i="16"/>
  <c r="I150" i="16"/>
  <c r="H150" i="16"/>
  <c r="M148" i="16"/>
  <c r="L148" i="16"/>
  <c r="K148" i="16"/>
  <c r="J148" i="16"/>
  <c r="I148" i="16"/>
  <c r="H148" i="16"/>
  <c r="M147" i="16"/>
  <c r="L147" i="16"/>
  <c r="K147" i="16"/>
  <c r="J147" i="16"/>
  <c r="I147" i="16"/>
  <c r="H147" i="16"/>
  <c r="M146" i="16"/>
  <c r="L146" i="16"/>
  <c r="K146" i="16"/>
  <c r="J146" i="16"/>
  <c r="I146" i="16"/>
  <c r="H146" i="16"/>
  <c r="M138" i="16"/>
  <c r="L138" i="16"/>
  <c r="K138" i="16"/>
  <c r="I138" i="16"/>
  <c r="M137" i="16"/>
  <c r="L137" i="16"/>
  <c r="K137" i="16"/>
  <c r="J137" i="16"/>
  <c r="I137" i="16"/>
  <c r="H137" i="16"/>
  <c r="M136" i="16"/>
  <c r="L136" i="16"/>
  <c r="K136" i="16"/>
  <c r="J136" i="16"/>
  <c r="I136" i="16"/>
  <c r="H136" i="16"/>
  <c r="M135" i="16"/>
  <c r="L135" i="16"/>
  <c r="K135" i="16"/>
  <c r="J135" i="16"/>
  <c r="I135" i="16"/>
  <c r="H135" i="16"/>
  <c r="M134" i="16"/>
  <c r="L134" i="16"/>
  <c r="K134" i="16"/>
  <c r="J134" i="16"/>
  <c r="I134" i="16"/>
  <c r="H134" i="16"/>
  <c r="M133" i="16"/>
  <c r="L133" i="16"/>
  <c r="K133" i="16"/>
  <c r="J133" i="16"/>
  <c r="I133" i="16"/>
  <c r="H133" i="16"/>
  <c r="M131" i="16"/>
  <c r="L131" i="16"/>
  <c r="K131" i="16"/>
  <c r="J131" i="16"/>
  <c r="I131" i="16"/>
  <c r="H131" i="16"/>
  <c r="M130" i="16"/>
  <c r="L130" i="16"/>
  <c r="K130" i="16"/>
  <c r="J130" i="16"/>
  <c r="I130" i="16"/>
  <c r="H130" i="16"/>
  <c r="M129" i="16"/>
  <c r="L129" i="16"/>
  <c r="K129" i="16"/>
  <c r="J129" i="16"/>
  <c r="I129" i="16"/>
  <c r="H129" i="16"/>
  <c r="M128" i="16"/>
  <c r="L128" i="16"/>
  <c r="K128" i="16"/>
  <c r="J128" i="16"/>
  <c r="I128" i="16"/>
  <c r="H128" i="16"/>
  <c r="M127" i="16"/>
  <c r="L127" i="16"/>
  <c r="K127" i="16"/>
  <c r="J127" i="16"/>
  <c r="I127" i="16"/>
  <c r="H127" i="16"/>
  <c r="M125" i="16"/>
  <c r="L125" i="16"/>
  <c r="K125" i="16"/>
  <c r="J125" i="16"/>
  <c r="I125" i="16"/>
  <c r="H125" i="16"/>
  <c r="M124" i="16"/>
  <c r="L124" i="16"/>
  <c r="K124" i="16"/>
  <c r="J124" i="16"/>
  <c r="I124" i="16"/>
  <c r="H124" i="16"/>
  <c r="M123" i="16"/>
  <c r="L123" i="16"/>
  <c r="K123" i="16"/>
  <c r="J123" i="16"/>
  <c r="I123" i="16"/>
  <c r="H123" i="16"/>
  <c r="M122" i="16"/>
  <c r="L122" i="16"/>
  <c r="K122" i="16"/>
  <c r="J122" i="16"/>
  <c r="I122" i="16"/>
  <c r="H122" i="16"/>
  <c r="M120" i="16"/>
  <c r="L120" i="16"/>
  <c r="K120" i="16"/>
  <c r="J120" i="16"/>
  <c r="I120" i="16"/>
  <c r="H120" i="16"/>
  <c r="M119" i="16"/>
  <c r="L119" i="16"/>
  <c r="K119" i="16"/>
  <c r="J119" i="16"/>
  <c r="I119" i="16"/>
  <c r="H119" i="16"/>
  <c r="M118" i="16"/>
  <c r="L118" i="16"/>
  <c r="K118" i="16"/>
  <c r="J118" i="16"/>
  <c r="I118" i="16"/>
  <c r="H118" i="16"/>
  <c r="M117" i="16"/>
  <c r="L117" i="16"/>
  <c r="K117" i="16"/>
  <c r="J117" i="16"/>
  <c r="I117" i="16"/>
  <c r="H117" i="16"/>
  <c r="M116" i="16"/>
  <c r="L116" i="16"/>
  <c r="K116" i="16"/>
  <c r="J116" i="16"/>
  <c r="I116" i="16"/>
  <c r="H116" i="16"/>
  <c r="M115" i="16"/>
  <c r="L115" i="16"/>
  <c r="K115" i="16"/>
  <c r="J115" i="16"/>
  <c r="I115" i="16"/>
  <c r="H115" i="16"/>
  <c r="M114" i="16"/>
  <c r="L114" i="16"/>
  <c r="K114" i="16"/>
  <c r="J114" i="16"/>
  <c r="I114" i="16"/>
  <c r="H114" i="16"/>
  <c r="M113" i="16"/>
  <c r="L113" i="16"/>
  <c r="K113" i="16"/>
  <c r="J113" i="16"/>
  <c r="I113" i="16"/>
  <c r="H113" i="16"/>
  <c r="M112" i="16"/>
  <c r="L112" i="16"/>
  <c r="K112" i="16"/>
  <c r="J112" i="16"/>
  <c r="I112" i="16"/>
  <c r="H112" i="16"/>
  <c r="M111" i="16"/>
  <c r="L111" i="16"/>
  <c r="K111" i="16"/>
  <c r="J111" i="16"/>
  <c r="I111" i="16"/>
  <c r="H111" i="16"/>
  <c r="M109" i="16"/>
  <c r="L109" i="16"/>
  <c r="K109" i="16"/>
  <c r="J109" i="16"/>
  <c r="I109" i="16"/>
  <c r="H109" i="16"/>
  <c r="M108" i="16"/>
  <c r="L108" i="16"/>
  <c r="K108" i="16"/>
  <c r="J108" i="16"/>
  <c r="I108" i="16"/>
  <c r="H108" i="16"/>
  <c r="M107" i="16"/>
  <c r="L107" i="16"/>
  <c r="K107" i="16"/>
  <c r="J107" i="16"/>
  <c r="I107" i="16"/>
  <c r="H107" i="16"/>
  <c r="M106" i="16"/>
  <c r="L106" i="16"/>
  <c r="K106" i="16"/>
  <c r="J106" i="16"/>
  <c r="I106" i="16"/>
  <c r="H106" i="16"/>
  <c r="M105" i="16"/>
  <c r="L105" i="16"/>
  <c r="K105" i="16"/>
  <c r="J105" i="16"/>
  <c r="I105" i="16"/>
  <c r="H105" i="16"/>
  <c r="M104" i="16"/>
  <c r="L104" i="16"/>
  <c r="K104" i="16"/>
  <c r="J104" i="16"/>
  <c r="I104" i="16"/>
  <c r="H104" i="16"/>
  <c r="M103" i="16"/>
  <c r="L103" i="16"/>
  <c r="K103" i="16"/>
  <c r="J103" i="16"/>
  <c r="I103" i="16"/>
  <c r="H103" i="16"/>
  <c r="M102" i="16"/>
  <c r="L102" i="16"/>
  <c r="K102" i="16"/>
  <c r="J102" i="16"/>
  <c r="I102" i="16"/>
  <c r="H102" i="16"/>
  <c r="M101" i="16"/>
  <c r="L101" i="16"/>
  <c r="K101" i="16"/>
  <c r="J101" i="16"/>
  <c r="I101" i="16"/>
  <c r="H101" i="16"/>
  <c r="M100" i="16"/>
  <c r="L100" i="16"/>
  <c r="K100" i="16"/>
  <c r="J100" i="16"/>
  <c r="I100" i="16"/>
  <c r="H100" i="16"/>
  <c r="M98" i="16"/>
  <c r="L98" i="16"/>
  <c r="K98" i="16"/>
  <c r="J98" i="16"/>
  <c r="I98" i="16"/>
  <c r="H98" i="16"/>
  <c r="M97" i="16"/>
  <c r="L97" i="16"/>
  <c r="K97" i="16"/>
  <c r="J97" i="16"/>
  <c r="I97" i="16"/>
  <c r="H97" i="16"/>
  <c r="M96" i="16"/>
  <c r="L96" i="16"/>
  <c r="K96" i="16"/>
  <c r="J96" i="16"/>
  <c r="I96" i="16"/>
  <c r="H96" i="16"/>
  <c r="M95" i="16"/>
  <c r="L95" i="16"/>
  <c r="K95" i="16"/>
  <c r="J95" i="16"/>
  <c r="I95" i="16"/>
  <c r="H95" i="16"/>
  <c r="M94" i="16"/>
  <c r="L94" i="16"/>
  <c r="K94" i="16"/>
  <c r="J94" i="16"/>
  <c r="I94" i="16"/>
  <c r="H94" i="16"/>
  <c r="M92" i="16"/>
  <c r="L92" i="16"/>
  <c r="K92" i="16"/>
  <c r="J92" i="16"/>
  <c r="I92" i="16"/>
  <c r="H92" i="16"/>
  <c r="M91" i="16"/>
  <c r="L91" i="16"/>
  <c r="K91" i="16"/>
  <c r="J91" i="16"/>
  <c r="I91" i="16"/>
  <c r="H91" i="16"/>
  <c r="M90" i="16"/>
  <c r="L90" i="16"/>
  <c r="K90" i="16"/>
  <c r="J90" i="16"/>
  <c r="I90" i="16"/>
  <c r="H90" i="16"/>
  <c r="M89" i="16"/>
  <c r="L89" i="16"/>
  <c r="K89" i="16"/>
  <c r="J89" i="16"/>
  <c r="I89" i="16"/>
  <c r="H89" i="16"/>
  <c r="M88" i="16"/>
  <c r="L88" i="16"/>
  <c r="K88" i="16"/>
  <c r="J88" i="16"/>
  <c r="I88" i="16"/>
  <c r="H88" i="16"/>
  <c r="M87" i="16"/>
  <c r="L87" i="16"/>
  <c r="K87" i="16"/>
  <c r="J87" i="16"/>
  <c r="I87" i="16"/>
  <c r="H87" i="16"/>
  <c r="M86" i="16"/>
  <c r="L86" i="16"/>
  <c r="K86" i="16"/>
  <c r="J86" i="16"/>
  <c r="I86" i="16"/>
  <c r="H86" i="16"/>
  <c r="M85" i="16"/>
  <c r="L85" i="16"/>
  <c r="K85" i="16"/>
  <c r="J85" i="16"/>
  <c r="I85" i="16"/>
  <c r="H85" i="16"/>
  <c r="M84" i="16"/>
  <c r="L84" i="16"/>
  <c r="K84" i="16"/>
  <c r="J84" i="16"/>
  <c r="I84" i="16"/>
  <c r="H84" i="16"/>
  <c r="M82" i="16"/>
  <c r="L82" i="16"/>
  <c r="K82" i="16"/>
  <c r="J82" i="16"/>
  <c r="I82" i="16"/>
  <c r="H82" i="16"/>
  <c r="M81" i="16"/>
  <c r="L81" i="16"/>
  <c r="K81" i="16"/>
  <c r="J81" i="16"/>
  <c r="I81" i="16"/>
  <c r="H81" i="16"/>
  <c r="M80" i="16"/>
  <c r="L80" i="16"/>
  <c r="K80" i="16"/>
  <c r="J80" i="16"/>
  <c r="I80" i="16"/>
  <c r="H80" i="16"/>
  <c r="M79" i="16"/>
  <c r="L79" i="16"/>
  <c r="K79" i="16"/>
  <c r="J79" i="16"/>
  <c r="I79" i="16"/>
  <c r="H79" i="16"/>
  <c r="M78" i="16"/>
  <c r="L78" i="16"/>
  <c r="K78" i="16"/>
  <c r="J78" i="16"/>
  <c r="I78" i="16"/>
  <c r="H78" i="16"/>
  <c r="M77" i="16"/>
  <c r="L77" i="16"/>
  <c r="K77" i="16"/>
  <c r="J77" i="16"/>
  <c r="I77" i="16"/>
  <c r="H77" i="16"/>
  <c r="M76" i="16"/>
  <c r="L76" i="16"/>
  <c r="K76" i="16"/>
  <c r="J76" i="16"/>
  <c r="I76" i="16"/>
  <c r="H76" i="16"/>
  <c r="M69" i="16"/>
  <c r="L69" i="16"/>
  <c r="K69" i="16"/>
  <c r="J69" i="16"/>
  <c r="I69" i="16"/>
  <c r="H69" i="16"/>
  <c r="M68" i="16"/>
  <c r="L68" i="16"/>
  <c r="K68" i="16"/>
  <c r="J68" i="16"/>
  <c r="I68" i="16"/>
  <c r="H68" i="16"/>
  <c r="M67" i="16"/>
  <c r="L67" i="16"/>
  <c r="K67" i="16"/>
  <c r="J67" i="16"/>
  <c r="I67" i="16"/>
  <c r="H67" i="16"/>
  <c r="M66" i="16"/>
  <c r="L66" i="16"/>
  <c r="K66" i="16"/>
  <c r="J66" i="16"/>
  <c r="I66" i="16"/>
  <c r="H66" i="16"/>
  <c r="M65" i="16"/>
  <c r="L65" i="16"/>
  <c r="K65" i="16"/>
  <c r="J65" i="16"/>
  <c r="I65" i="16"/>
  <c r="H65" i="16"/>
  <c r="M63" i="16"/>
  <c r="L63" i="16"/>
  <c r="K63" i="16"/>
  <c r="J63" i="16"/>
  <c r="I63" i="16"/>
  <c r="H63" i="16"/>
  <c r="M62" i="16"/>
  <c r="L62" i="16"/>
  <c r="K62" i="16"/>
  <c r="J62" i="16"/>
  <c r="I62" i="16"/>
  <c r="H62" i="16"/>
  <c r="M61" i="16"/>
  <c r="L61" i="16"/>
  <c r="K61" i="16"/>
  <c r="J61" i="16"/>
  <c r="I61" i="16"/>
  <c r="H61" i="16"/>
  <c r="M60" i="16"/>
  <c r="L60" i="16"/>
  <c r="K60" i="16"/>
  <c r="J60" i="16"/>
  <c r="I60" i="16"/>
  <c r="H60" i="16"/>
  <c r="M59" i="16"/>
  <c r="L59" i="16"/>
  <c r="K59" i="16"/>
  <c r="J59" i="16"/>
  <c r="I59" i="16"/>
  <c r="H59" i="16"/>
  <c r="M58" i="16"/>
  <c r="L58" i="16"/>
  <c r="K58" i="16"/>
  <c r="J58" i="16"/>
  <c r="I58" i="16"/>
  <c r="H58" i="16"/>
  <c r="M57" i="16"/>
  <c r="L57" i="16"/>
  <c r="K57" i="16"/>
  <c r="J57" i="16"/>
  <c r="I57" i="16"/>
  <c r="H57" i="16"/>
  <c r="M56" i="16"/>
  <c r="L56" i="16"/>
  <c r="K56" i="16"/>
  <c r="J56" i="16"/>
  <c r="I56" i="16"/>
  <c r="H56" i="16"/>
  <c r="M54" i="16"/>
  <c r="L54" i="16"/>
  <c r="K54" i="16"/>
  <c r="J54" i="16"/>
  <c r="I54" i="16"/>
  <c r="H54" i="16"/>
  <c r="M53" i="16"/>
  <c r="L53" i="16"/>
  <c r="K53" i="16"/>
  <c r="J53" i="16"/>
  <c r="I53" i="16"/>
  <c r="H53" i="16"/>
  <c r="M52" i="16"/>
  <c r="L52" i="16"/>
  <c r="K52" i="16"/>
  <c r="J52" i="16"/>
  <c r="I52" i="16"/>
  <c r="H52" i="16"/>
  <c r="M51" i="16"/>
  <c r="L51" i="16"/>
  <c r="K51" i="16"/>
  <c r="J51" i="16"/>
  <c r="I51" i="16"/>
  <c r="H51" i="16"/>
  <c r="M50" i="16"/>
  <c r="L50" i="16"/>
  <c r="K50" i="16"/>
  <c r="J50" i="16"/>
  <c r="I50" i="16"/>
  <c r="H50" i="16"/>
  <c r="M49" i="16"/>
  <c r="L49" i="16"/>
  <c r="K49" i="16"/>
  <c r="J49" i="16"/>
  <c r="I49" i="16"/>
  <c r="H49" i="16"/>
  <c r="M48" i="16"/>
  <c r="L48" i="16"/>
  <c r="K48" i="16"/>
  <c r="J48" i="16"/>
  <c r="I48" i="16"/>
  <c r="H48" i="16"/>
  <c r="M46" i="16"/>
  <c r="L46" i="16"/>
  <c r="K46" i="16"/>
  <c r="J46" i="16"/>
  <c r="I46" i="16"/>
  <c r="H46" i="16"/>
  <c r="M45" i="16"/>
  <c r="L45" i="16"/>
  <c r="K45" i="16"/>
  <c r="J45" i="16"/>
  <c r="I45" i="16"/>
  <c r="H45" i="16"/>
  <c r="M44" i="16"/>
  <c r="L44" i="16"/>
  <c r="K44" i="16"/>
  <c r="J44" i="16"/>
  <c r="I44" i="16"/>
  <c r="H44" i="16"/>
  <c r="M43" i="16"/>
  <c r="L43" i="16"/>
  <c r="K43" i="16"/>
  <c r="J43" i="16"/>
  <c r="I43" i="16"/>
  <c r="H43" i="16"/>
  <c r="M42" i="16"/>
  <c r="L42" i="16"/>
  <c r="K42" i="16"/>
  <c r="J42" i="16"/>
  <c r="I42" i="16"/>
  <c r="M41" i="16"/>
  <c r="L41" i="16"/>
  <c r="K41" i="16"/>
  <c r="J41" i="16"/>
  <c r="I41" i="16"/>
  <c r="H41" i="16"/>
  <c r="M40" i="16"/>
  <c r="L40" i="16"/>
  <c r="K40" i="16"/>
  <c r="J40" i="16"/>
  <c r="I40" i="16"/>
  <c r="H40" i="16"/>
  <c r="M39" i="16"/>
  <c r="L39" i="16"/>
  <c r="K39" i="16"/>
  <c r="J39" i="16"/>
  <c r="I39" i="16"/>
  <c r="H39" i="16"/>
  <c r="M38" i="16"/>
  <c r="L38" i="16"/>
  <c r="K38" i="16"/>
  <c r="J38" i="16"/>
  <c r="I38" i="16"/>
  <c r="H38" i="16"/>
  <c r="M36" i="16"/>
  <c r="L36" i="16"/>
  <c r="K36" i="16"/>
  <c r="J36" i="16"/>
  <c r="I36" i="16"/>
  <c r="H36" i="16"/>
  <c r="M35" i="16"/>
  <c r="L35" i="16"/>
  <c r="K35" i="16"/>
  <c r="J35" i="16"/>
  <c r="I35" i="16"/>
  <c r="M34" i="16"/>
  <c r="L34" i="16"/>
  <c r="K34" i="16"/>
  <c r="J34" i="16"/>
  <c r="I34" i="16"/>
  <c r="H34" i="16"/>
  <c r="M33" i="16"/>
  <c r="L33" i="16"/>
  <c r="K33" i="16"/>
  <c r="J33" i="16"/>
  <c r="I33" i="16"/>
  <c r="H33" i="16"/>
  <c r="M32" i="16"/>
  <c r="L32" i="16"/>
  <c r="K32" i="16"/>
  <c r="J32" i="16"/>
  <c r="I32" i="16"/>
  <c r="H32" i="16"/>
  <c r="M30" i="16"/>
  <c r="L30" i="16"/>
  <c r="K30" i="16"/>
  <c r="J30" i="16"/>
  <c r="I30" i="16"/>
  <c r="M29" i="16"/>
  <c r="L29" i="16"/>
  <c r="K29" i="16"/>
  <c r="J29" i="16"/>
  <c r="I29" i="16"/>
  <c r="H29" i="16"/>
  <c r="M28" i="16"/>
  <c r="L28" i="16"/>
  <c r="K28" i="16"/>
  <c r="J28" i="16"/>
  <c r="I28" i="16"/>
  <c r="H28" i="16"/>
  <c r="M27" i="16"/>
  <c r="L27" i="16"/>
  <c r="K27" i="16"/>
  <c r="J27" i="16"/>
  <c r="I27" i="16"/>
  <c r="H27" i="16"/>
  <c r="M26" i="16"/>
  <c r="L26" i="16"/>
  <c r="K26" i="16"/>
  <c r="J26" i="16"/>
  <c r="I26" i="16"/>
  <c r="H26" i="16"/>
  <c r="M24" i="16"/>
  <c r="L24" i="16"/>
  <c r="K24" i="16"/>
  <c r="J24" i="16"/>
  <c r="I24" i="16"/>
  <c r="M23" i="16"/>
  <c r="L23" i="16"/>
  <c r="K23" i="16"/>
  <c r="J23" i="16"/>
  <c r="I23" i="16"/>
  <c r="M22" i="16"/>
  <c r="L22" i="16"/>
  <c r="K22" i="16"/>
  <c r="J22" i="16"/>
  <c r="I22" i="16"/>
  <c r="M21" i="16"/>
  <c r="L21" i="16"/>
  <c r="K21" i="16"/>
  <c r="J21" i="16"/>
  <c r="I21" i="16"/>
  <c r="M20" i="16"/>
  <c r="L20" i="16"/>
  <c r="K20" i="16"/>
  <c r="J20" i="16"/>
  <c r="I20" i="16"/>
  <c r="H20" i="16"/>
  <c r="M19" i="16"/>
  <c r="L19" i="16"/>
  <c r="K19" i="16"/>
  <c r="J19" i="16"/>
  <c r="I19" i="16"/>
  <c r="H19" i="16"/>
  <c r="M18" i="16"/>
  <c r="L18" i="16"/>
  <c r="K18" i="16"/>
  <c r="J18" i="16"/>
  <c r="I18" i="16"/>
  <c r="H18" i="16"/>
  <c r="M17" i="16"/>
  <c r="L17" i="16"/>
  <c r="K17" i="16"/>
  <c r="J17" i="16"/>
  <c r="I17" i="16"/>
  <c r="H17" i="16"/>
  <c r="M16" i="16"/>
  <c r="L16" i="16"/>
  <c r="K16" i="16"/>
  <c r="J16" i="16"/>
  <c r="I16" i="16"/>
  <c r="H16" i="16"/>
  <c r="M15" i="16"/>
  <c r="L15" i="16"/>
  <c r="K15" i="16"/>
  <c r="J15" i="16"/>
  <c r="I15" i="16"/>
  <c r="H15" i="16"/>
  <c r="M14" i="16"/>
  <c r="L14" i="16"/>
  <c r="K14" i="16"/>
  <c r="J14" i="16"/>
  <c r="I14" i="16"/>
  <c r="H14" i="16"/>
  <c r="M12" i="16"/>
  <c r="L12" i="16"/>
  <c r="K12" i="16"/>
  <c r="J12" i="16"/>
  <c r="I12" i="16"/>
  <c r="M11" i="16"/>
  <c r="L11" i="16"/>
  <c r="K11" i="16"/>
  <c r="J11" i="16"/>
  <c r="I11" i="16"/>
  <c r="M10" i="16"/>
  <c r="L10" i="16"/>
  <c r="K10" i="16"/>
  <c r="J10" i="16"/>
  <c r="I10" i="16"/>
  <c r="M9" i="16"/>
  <c r="L9" i="16"/>
  <c r="L234" i="16" s="1"/>
  <c r="K9" i="16"/>
  <c r="J9" i="16"/>
  <c r="J237" i="16" s="1"/>
  <c r="I9" i="16"/>
  <c r="I236" i="16" s="1"/>
  <c r="Q58" i="29"/>
  <c r="P58" i="29"/>
  <c r="O58" i="29"/>
  <c r="N58" i="29"/>
  <c r="M58" i="29"/>
  <c r="L58" i="29"/>
  <c r="K58" i="29"/>
  <c r="Q57" i="29"/>
  <c r="P57" i="29"/>
  <c r="O57" i="29"/>
  <c r="N57" i="29"/>
  <c r="M57" i="29"/>
  <c r="L57" i="29"/>
  <c r="K57" i="29"/>
  <c r="Q56" i="29"/>
  <c r="O56" i="29"/>
  <c r="Q55" i="29"/>
  <c r="P55" i="29"/>
  <c r="O55" i="29"/>
  <c r="N55" i="29"/>
  <c r="M55" i="29"/>
  <c r="L55" i="29"/>
  <c r="K55" i="29"/>
  <c r="Q54" i="29"/>
  <c r="Q59" i="29" s="1"/>
  <c r="P54" i="29"/>
  <c r="O54" i="29"/>
  <c r="O59" i="29" s="1"/>
  <c r="N54" i="29"/>
  <c r="M54" i="29"/>
  <c r="L54" i="29"/>
  <c r="L59" i="29" s="1"/>
  <c r="K54" i="29"/>
  <c r="K59" i="29" s="1"/>
  <c r="Q53" i="29"/>
  <c r="P53" i="29"/>
  <c r="O53" i="29"/>
  <c r="N53" i="29"/>
  <c r="M53" i="29"/>
  <c r="L53" i="29"/>
  <c r="K53" i="29"/>
  <c r="Q19" i="29"/>
  <c r="P19" i="29"/>
  <c r="P56" i="29" s="1"/>
  <c r="O19" i="29"/>
  <c r="N19" i="29"/>
  <c r="N56" i="29" s="1"/>
  <c r="M19" i="29"/>
  <c r="M56" i="29" s="1"/>
  <c r="L19" i="29"/>
  <c r="L56" i="29" s="1"/>
  <c r="K19" i="29"/>
  <c r="K56" i="29" s="1"/>
  <c r="Q59" i="27"/>
  <c r="P59" i="27"/>
  <c r="O59" i="27"/>
  <c r="N59" i="27"/>
  <c r="M59" i="27"/>
  <c r="L59" i="27"/>
  <c r="K59" i="27"/>
  <c r="Q58" i="27"/>
  <c r="P58" i="27"/>
  <c r="O58" i="27"/>
  <c r="N58" i="27"/>
  <c r="M58" i="27"/>
  <c r="L58" i="27"/>
  <c r="K58" i="27"/>
  <c r="Q56" i="27"/>
  <c r="P56" i="27"/>
  <c r="O56" i="27"/>
  <c r="N56" i="27"/>
  <c r="M56" i="27"/>
  <c r="L56" i="27"/>
  <c r="K56" i="27"/>
  <c r="Q55" i="27"/>
  <c r="P55" i="27"/>
  <c r="O55" i="27"/>
  <c r="O60" i="27" s="1"/>
  <c r="N55" i="27"/>
  <c r="M55" i="27"/>
  <c r="L55" i="27"/>
  <c r="L60" i="27" s="1"/>
  <c r="K55" i="27"/>
  <c r="Q54" i="27"/>
  <c r="P54" i="27"/>
  <c r="O54" i="27"/>
  <c r="N54" i="27"/>
  <c r="M54" i="27"/>
  <c r="L54" i="27"/>
  <c r="K54" i="27"/>
  <c r="Q50" i="27"/>
  <c r="P50" i="27"/>
  <c r="O50" i="27"/>
  <c r="N50" i="27"/>
  <c r="M50" i="27"/>
  <c r="L50" i="27"/>
  <c r="K50" i="27"/>
  <c r="Q45" i="27"/>
  <c r="P45" i="27"/>
  <c r="O45" i="27"/>
  <c r="N45" i="27"/>
  <c r="M45" i="27"/>
  <c r="L45" i="27"/>
  <c r="K45" i="27"/>
  <c r="Q40" i="27"/>
  <c r="P40" i="27"/>
  <c r="O40" i="27"/>
  <c r="N40" i="27"/>
  <c r="M40" i="27"/>
  <c r="L40" i="27"/>
  <c r="K40" i="27"/>
  <c r="Q35" i="27"/>
  <c r="P35" i="27"/>
  <c r="O35" i="27"/>
  <c r="N35" i="27"/>
  <c r="M35" i="27"/>
  <c r="L35" i="27"/>
  <c r="K35" i="27"/>
  <c r="Q26" i="27"/>
  <c r="Q57" i="27" s="1"/>
  <c r="Q60" i="27" s="1"/>
  <c r="P26" i="27"/>
  <c r="O26" i="27"/>
  <c r="O57" i="27" s="1"/>
  <c r="N26" i="27"/>
  <c r="N57" i="27" s="1"/>
  <c r="M26" i="27"/>
  <c r="L26" i="27"/>
  <c r="K26" i="27"/>
  <c r="Q19" i="27"/>
  <c r="P19" i="27"/>
  <c r="P57" i="27" s="1"/>
  <c r="O19" i="27"/>
  <c r="N19" i="27"/>
  <c r="M19" i="27"/>
  <c r="M57" i="27" s="1"/>
  <c r="L19" i="27"/>
  <c r="L57" i="27" s="1"/>
  <c r="K19" i="27"/>
  <c r="K57" i="27" s="1"/>
  <c r="Q34" i="25"/>
  <c r="P34" i="25"/>
  <c r="O34" i="25"/>
  <c r="N34" i="25"/>
  <c r="M34" i="25"/>
  <c r="L34" i="25"/>
  <c r="Q33" i="25"/>
  <c r="P33" i="25"/>
  <c r="O33" i="25"/>
  <c r="N33" i="25"/>
  <c r="M33" i="25"/>
  <c r="L33" i="25"/>
  <c r="Q32" i="25"/>
  <c r="P32" i="25"/>
  <c r="O32" i="25"/>
  <c r="N32" i="25"/>
  <c r="M32" i="25"/>
  <c r="L32" i="25"/>
  <c r="Q31" i="25"/>
  <c r="P31" i="25"/>
  <c r="O31" i="25"/>
  <c r="N31" i="25"/>
  <c r="M31" i="25"/>
  <c r="L31" i="25"/>
  <c r="Q30" i="25"/>
  <c r="Q35" i="25" s="1"/>
  <c r="P30" i="25"/>
  <c r="P35" i="25" s="1"/>
  <c r="O30" i="25"/>
  <c r="O35" i="25" s="1"/>
  <c r="N30" i="25"/>
  <c r="N35" i="25" s="1"/>
  <c r="M30" i="25"/>
  <c r="M35" i="25" s="1"/>
  <c r="L30" i="25"/>
  <c r="L35" i="25" s="1"/>
  <c r="Q29" i="25"/>
  <c r="P29" i="25"/>
  <c r="O29" i="25"/>
  <c r="N29" i="25"/>
  <c r="M29" i="25"/>
  <c r="L29" i="25"/>
  <c r="P56" i="26"/>
  <c r="O56" i="26"/>
  <c r="N56" i="26"/>
  <c r="M56" i="26"/>
  <c r="L56" i="26"/>
  <c r="K56" i="26"/>
  <c r="P55" i="26"/>
  <c r="O55" i="26"/>
  <c r="N55" i="26"/>
  <c r="M55" i="26"/>
  <c r="L55" i="26"/>
  <c r="K55" i="26"/>
  <c r="P54" i="26"/>
  <c r="O54" i="26"/>
  <c r="N54" i="26"/>
  <c r="M54" i="26"/>
  <c r="L54" i="26"/>
  <c r="K54" i="26"/>
  <c r="P53" i="26"/>
  <c r="P57" i="26" s="1"/>
  <c r="O53" i="26"/>
  <c r="N53" i="26"/>
  <c r="M53" i="26"/>
  <c r="M57" i="26" s="1"/>
  <c r="L53" i="26"/>
  <c r="L57" i="26" s="1"/>
  <c r="K53" i="26"/>
  <c r="K57" i="26" s="1"/>
  <c r="P52" i="26"/>
  <c r="O52" i="26"/>
  <c r="O57" i="26" s="1"/>
  <c r="N52" i="26"/>
  <c r="N57" i="26" s="1"/>
  <c r="M52" i="26"/>
  <c r="L52" i="26"/>
  <c r="K52" i="26"/>
  <c r="P51" i="26"/>
  <c r="O51" i="26"/>
  <c r="N51" i="26"/>
  <c r="M51" i="26"/>
  <c r="L51" i="26"/>
  <c r="K51" i="26"/>
  <c r="Q49" i="26"/>
  <c r="P49" i="26"/>
  <c r="O49" i="26"/>
  <c r="N49" i="26"/>
  <c r="M49" i="26"/>
  <c r="L49" i="26"/>
  <c r="K49" i="26"/>
  <c r="Q42" i="26"/>
  <c r="P42" i="26"/>
  <c r="L42" i="26"/>
  <c r="K42" i="26"/>
  <c r="Q39" i="26"/>
  <c r="P39" i="26"/>
  <c r="O39" i="26"/>
  <c r="O42" i="26" s="1"/>
  <c r="N39" i="26"/>
  <c r="N42" i="26" s="1"/>
  <c r="M39" i="26"/>
  <c r="M42" i="26" s="1"/>
  <c r="L39" i="26"/>
  <c r="K39" i="26"/>
  <c r="Q29" i="26"/>
  <c r="P29" i="26"/>
  <c r="O29" i="26"/>
  <c r="N29" i="26"/>
  <c r="M29" i="26"/>
  <c r="L29" i="26"/>
  <c r="K29" i="26"/>
  <c r="Q16" i="26"/>
  <c r="P16" i="26"/>
  <c r="O16" i="26"/>
  <c r="N16" i="26"/>
  <c r="M16" i="26"/>
  <c r="L16" i="26"/>
  <c r="K16" i="26"/>
  <c r="Q24" i="25"/>
  <c r="P24" i="25"/>
  <c r="O24" i="25"/>
  <c r="N24" i="25"/>
  <c r="M24" i="25"/>
  <c r="L24" i="25"/>
  <c r="Q19" i="25"/>
  <c r="P19" i="25"/>
  <c r="O19" i="25"/>
  <c r="N19" i="25"/>
  <c r="M19" i="25"/>
  <c r="L19" i="25"/>
  <c r="Q14" i="25"/>
  <c r="P14" i="25"/>
  <c r="O14" i="25"/>
  <c r="N14" i="25"/>
  <c r="M14" i="25"/>
  <c r="L14" i="25"/>
  <c r="Q89" i="24"/>
  <c r="P89" i="24"/>
  <c r="O89" i="24"/>
  <c r="N89" i="24"/>
  <c r="M89" i="24"/>
  <c r="L89" i="24"/>
  <c r="Q84" i="24"/>
  <c r="P84" i="24"/>
  <c r="O84" i="24"/>
  <c r="N84" i="24"/>
  <c r="M84" i="24"/>
  <c r="L84" i="24"/>
  <c r="Q77" i="24"/>
  <c r="P77" i="24"/>
  <c r="O77" i="24"/>
  <c r="N77" i="24"/>
  <c r="M77" i="24"/>
  <c r="L77" i="24"/>
  <c r="Q72" i="24"/>
  <c r="P72" i="24"/>
  <c r="O72" i="24"/>
  <c r="N72" i="24"/>
  <c r="M72" i="24"/>
  <c r="L72" i="24"/>
  <c r="Q63" i="24"/>
  <c r="P63" i="24"/>
  <c r="O63" i="24"/>
  <c r="N63" i="24"/>
  <c r="M63" i="24"/>
  <c r="L63" i="24"/>
  <c r="L58" i="24"/>
  <c r="Q55" i="24"/>
  <c r="Q58" i="24" s="1"/>
  <c r="P55" i="24"/>
  <c r="P58" i="24" s="1"/>
  <c r="O55" i="24"/>
  <c r="O58" i="24" s="1"/>
  <c r="N55" i="24"/>
  <c r="N58" i="24" s="1"/>
  <c r="M55" i="24"/>
  <c r="M58" i="24" s="1"/>
  <c r="L55" i="24"/>
  <c r="Q48" i="24"/>
  <c r="P48" i="24"/>
  <c r="O48" i="24"/>
  <c r="N48" i="24"/>
  <c r="M48" i="24"/>
  <c r="L48" i="24"/>
  <c r="Q40" i="24"/>
  <c r="P40" i="24"/>
  <c r="O40" i="24"/>
  <c r="N40" i="24"/>
  <c r="M40" i="24"/>
  <c r="L40" i="24"/>
  <c r="Q34" i="24"/>
  <c r="P34" i="24"/>
  <c r="O34" i="24"/>
  <c r="N34" i="24"/>
  <c r="M34" i="24"/>
  <c r="L34" i="24"/>
  <c r="Q29" i="24"/>
  <c r="P29" i="24"/>
  <c r="O29" i="24"/>
  <c r="N29" i="24"/>
  <c r="M29" i="24"/>
  <c r="L29" i="24"/>
  <c r="P25" i="24"/>
  <c r="O25" i="24"/>
  <c r="N25" i="24"/>
  <c r="Q22" i="24"/>
  <c r="Q25" i="24" s="1"/>
  <c r="P22" i="24"/>
  <c r="O22" i="24"/>
  <c r="N22" i="24"/>
  <c r="M22" i="24"/>
  <c r="M25" i="24" s="1"/>
  <c r="L22" i="24"/>
  <c r="L25" i="24" s="1"/>
  <c r="Q15" i="24"/>
  <c r="P15" i="24"/>
  <c r="P92" i="24" s="1"/>
  <c r="O15" i="24"/>
  <c r="O92" i="24" s="1"/>
  <c r="N15" i="24"/>
  <c r="N92" i="24" s="1"/>
  <c r="M15" i="24"/>
  <c r="L15" i="24"/>
  <c r="E9" i="33"/>
  <c r="F9" i="33"/>
  <c r="F8" i="33"/>
  <c r="E8" i="33"/>
  <c r="E57" i="29"/>
  <c r="D38" i="26"/>
  <c r="D37" i="26"/>
  <c r="D36" i="26"/>
  <c r="D35" i="26"/>
  <c r="D34" i="26"/>
  <c r="D33" i="26"/>
  <c r="D32" i="26"/>
  <c r="D39" i="26"/>
  <c r="D40" i="26"/>
  <c r="D41" i="26"/>
  <c r="D28" i="26"/>
  <c r="D27" i="26"/>
  <c r="D26" i="26"/>
  <c r="D25" i="26"/>
  <c r="D24" i="26"/>
  <c r="D23" i="26"/>
  <c r="D22" i="26"/>
  <c r="D21" i="26"/>
  <c r="D20" i="26"/>
  <c r="D19" i="26"/>
  <c r="H34" i="24"/>
  <c r="E9" i="29"/>
  <c r="E53" i="29"/>
  <c r="E54" i="29"/>
  <c r="E55" i="29"/>
  <c r="E56" i="29"/>
  <c r="E58" i="29"/>
  <c r="E59" i="29"/>
  <c r="M234" i="16" l="1"/>
  <c r="K237" i="16"/>
  <c r="N60" i="27"/>
  <c r="N95" i="24"/>
  <c r="L233" i="16"/>
  <c r="J236" i="16"/>
  <c r="L237" i="16"/>
  <c r="M233" i="16"/>
  <c r="K236" i="16"/>
  <c r="M237" i="16"/>
  <c r="L236" i="16"/>
  <c r="I234" i="16"/>
  <c r="M236" i="16"/>
  <c r="J234" i="16"/>
  <c r="I233" i="16"/>
  <c r="K234" i="16"/>
  <c r="I237" i="16"/>
  <c r="J233" i="16"/>
  <c r="K233" i="16"/>
  <c r="M59" i="29"/>
  <c r="N59" i="29"/>
  <c r="P59" i="29"/>
  <c r="P60" i="27"/>
  <c r="K60" i="27"/>
  <c r="M60" i="27"/>
  <c r="L95" i="24"/>
  <c r="Q92" i="24"/>
  <c r="P95" i="24"/>
  <c r="O95" i="24"/>
  <c r="L92" i="24"/>
  <c r="M92" i="24"/>
  <c r="M95" i="24" s="1"/>
  <c r="Q95" i="24"/>
  <c r="R90" i="24"/>
  <c r="R91" i="24"/>
  <c r="R93" i="24"/>
  <c r="R94" i="24"/>
  <c r="G167" i="16"/>
  <c r="G169" i="16"/>
  <c r="G168" i="16"/>
  <c r="M238" i="16" l="1"/>
  <c r="J238" i="16"/>
  <c r="K238" i="16"/>
  <c r="I238" i="16"/>
  <c r="L238" i="16"/>
  <c r="G175" i="16"/>
  <c r="G40" i="16"/>
  <c r="G41" i="16"/>
  <c r="F16" i="26" l="1"/>
  <c r="G61" i="16"/>
  <c r="F39" i="26"/>
  <c r="F42" i="26" s="1"/>
  <c r="J58" i="29"/>
  <c r="I58" i="29"/>
  <c r="H58" i="29"/>
  <c r="G58" i="29"/>
  <c r="J57" i="29"/>
  <c r="I57" i="29"/>
  <c r="H57" i="29"/>
  <c r="G57" i="29"/>
  <c r="J55" i="29"/>
  <c r="I55" i="29"/>
  <c r="H55" i="29"/>
  <c r="G55" i="29"/>
  <c r="J54" i="29"/>
  <c r="I54" i="29"/>
  <c r="H54" i="29"/>
  <c r="G54" i="29"/>
  <c r="K34" i="25"/>
  <c r="J34" i="25"/>
  <c r="I34" i="25"/>
  <c r="H34" i="25"/>
  <c r="G34" i="25"/>
  <c r="K33" i="25"/>
  <c r="J33" i="25"/>
  <c r="I33" i="25"/>
  <c r="H33" i="25"/>
  <c r="G33" i="25"/>
  <c r="K31" i="25"/>
  <c r="J31" i="25"/>
  <c r="I31" i="25"/>
  <c r="H31" i="25"/>
  <c r="G31" i="25"/>
  <c r="K30" i="25"/>
  <c r="J30" i="25"/>
  <c r="I30" i="25"/>
  <c r="H30" i="25"/>
  <c r="G30" i="25"/>
  <c r="Q56" i="26"/>
  <c r="J56" i="26"/>
  <c r="I56" i="26"/>
  <c r="H56" i="26"/>
  <c r="G56" i="26"/>
  <c r="Q55" i="26"/>
  <c r="J55" i="26"/>
  <c r="I55" i="26"/>
  <c r="H55" i="26"/>
  <c r="G55" i="26"/>
  <c r="Q53" i="26"/>
  <c r="J53" i="26"/>
  <c r="I53" i="26"/>
  <c r="H53" i="26"/>
  <c r="G53" i="26"/>
  <c r="Q52" i="26"/>
  <c r="J52" i="26"/>
  <c r="I52" i="26"/>
  <c r="H52" i="26"/>
  <c r="G52" i="26"/>
  <c r="J59" i="27"/>
  <c r="I59" i="27"/>
  <c r="H59" i="27"/>
  <c r="G59" i="27"/>
  <c r="J58" i="27"/>
  <c r="I58" i="27"/>
  <c r="H58" i="27"/>
  <c r="G58" i="27"/>
  <c r="J56" i="27"/>
  <c r="I56" i="27"/>
  <c r="H56" i="27"/>
  <c r="G56" i="27"/>
  <c r="J55" i="27"/>
  <c r="I55" i="27"/>
  <c r="H55" i="27"/>
  <c r="G55" i="27"/>
  <c r="J39" i="26"/>
  <c r="J42" i="26" s="1"/>
  <c r="I39" i="26"/>
  <c r="I42" i="26" s="1"/>
  <c r="H39" i="26"/>
  <c r="H42" i="26" s="1"/>
  <c r="G39" i="26"/>
  <c r="G42" i="26" s="1"/>
  <c r="G223" i="16"/>
  <c r="G86" i="16"/>
  <c r="G85" i="16"/>
  <c r="G78" i="16"/>
  <c r="G77" i="16"/>
  <c r="G76" i="16"/>
  <c r="K77" i="24"/>
  <c r="J77" i="24"/>
  <c r="I77" i="24"/>
  <c r="H77" i="24"/>
  <c r="G77" i="24"/>
  <c r="F77" i="24"/>
  <c r="G177" i="16"/>
  <c r="J35" i="27"/>
  <c r="I35" i="27"/>
  <c r="H35" i="27"/>
  <c r="G35" i="27"/>
  <c r="J45" i="27"/>
  <c r="I45" i="27"/>
  <c r="H45" i="27"/>
  <c r="G45" i="27"/>
  <c r="J50" i="27"/>
  <c r="I50" i="27"/>
  <c r="H50" i="27"/>
  <c r="G50" i="27"/>
  <c r="F50" i="27"/>
  <c r="F45" i="27"/>
  <c r="F35" i="27"/>
  <c r="F40" i="27"/>
  <c r="K84" i="24"/>
  <c r="J84" i="24"/>
  <c r="I84" i="24"/>
  <c r="H84" i="24"/>
  <c r="G84" i="24"/>
  <c r="G185" i="16"/>
  <c r="G227" i="16"/>
  <c r="G226" i="16"/>
  <c r="G225" i="16"/>
  <c r="G224" i="16"/>
  <c r="G215" i="16"/>
  <c r="G214" i="16"/>
  <c r="G213" i="16"/>
  <c r="G212" i="16"/>
  <c r="G211" i="16"/>
  <c r="G210" i="16"/>
  <c r="G209" i="16"/>
  <c r="G208" i="16"/>
  <c r="G207" i="16"/>
  <c r="G206" i="16"/>
  <c r="G205" i="16"/>
  <c r="G204" i="16"/>
  <c r="G202" i="16"/>
  <c r="G201" i="16"/>
  <c r="G200" i="16"/>
  <c r="G199" i="16"/>
  <c r="G164" i="16" l="1"/>
  <c r="G159" i="16"/>
  <c r="G160" i="16"/>
  <c r="G158" i="16"/>
  <c r="G152" i="16"/>
  <c r="G203" i="16"/>
  <c r="G150" i="16"/>
  <c r="G151" i="16"/>
  <c r="G176" i="16"/>
  <c r="G170" i="16"/>
  <c r="G146" i="16"/>
  <c r="G147" i="16"/>
  <c r="G162" i="16"/>
  <c r="G163" i="16"/>
  <c r="R34" i="25"/>
  <c r="R57" i="29"/>
  <c r="R58" i="29"/>
  <c r="R54" i="29"/>
  <c r="R55" i="29"/>
  <c r="R33" i="25"/>
  <c r="R30" i="25"/>
  <c r="R31" i="25"/>
  <c r="G197" i="16"/>
  <c r="G196" i="16"/>
  <c r="G195" i="16"/>
  <c r="G194" i="16"/>
  <c r="G189" i="16"/>
  <c r="G188" i="16"/>
  <c r="G187" i="16"/>
  <c r="G186" i="16"/>
  <c r="G184" i="16"/>
  <c r="G66" i="16"/>
  <c r="G62" i="16"/>
  <c r="G45" i="16"/>
  <c r="G46" i="16"/>
  <c r="G33" i="16"/>
  <c r="G28" i="16"/>
  <c r="G27" i="16"/>
  <c r="F84" i="24" l="1"/>
  <c r="G156" i="16" l="1"/>
  <c r="G154" i="16"/>
  <c r="G155" i="16"/>
  <c r="F19" i="25"/>
  <c r="G79" i="16" s="1"/>
  <c r="K19" i="25"/>
  <c r="J19" i="25"/>
  <c r="I19" i="25"/>
  <c r="H19" i="25"/>
  <c r="G19" i="25"/>
  <c r="G40" i="27"/>
  <c r="H40" i="27"/>
  <c r="I40" i="27"/>
  <c r="J40" i="27"/>
  <c r="G72" i="24"/>
  <c r="F72" i="24"/>
  <c r="G91" i="16" s="1"/>
  <c r="F40" i="24"/>
  <c r="F15" i="24"/>
  <c r="F92" i="24" l="1"/>
  <c r="F95" i="24" s="1"/>
  <c r="G9" i="16"/>
  <c r="G11" i="16"/>
  <c r="G12" i="16"/>
  <c r="F55" i="24" l="1"/>
  <c r="G84" i="16" s="1"/>
  <c r="G55" i="24"/>
  <c r="H55" i="24"/>
  <c r="I55" i="24"/>
  <c r="J55" i="24"/>
  <c r="F22" i="24"/>
  <c r="G65" i="16" l="1"/>
  <c r="F25" i="24"/>
  <c r="G19" i="16" s="1"/>
  <c r="G32" i="16"/>
  <c r="G26" i="16"/>
  <c r="G148" i="16" l="1"/>
  <c r="G92" i="16" l="1"/>
  <c r="F89" i="24"/>
  <c r="G89" i="24"/>
  <c r="H89" i="24"/>
  <c r="I89" i="24"/>
  <c r="J89" i="24"/>
  <c r="K89" i="24"/>
  <c r="G90" i="16" l="1"/>
  <c r="G89" i="16"/>
  <c r="K14" i="25" l="1"/>
  <c r="J14" i="25"/>
  <c r="I14" i="25"/>
  <c r="H14" i="25"/>
  <c r="G14" i="25"/>
  <c r="F14" i="25"/>
  <c r="G80" i="16" l="1"/>
  <c r="K24" i="25"/>
  <c r="J24" i="25"/>
  <c r="I24" i="25"/>
  <c r="H24" i="25"/>
  <c r="G24" i="25"/>
  <c r="F24" i="25"/>
  <c r="J32" i="25" l="1"/>
  <c r="K32" i="25"/>
  <c r="I32" i="25"/>
  <c r="H32" i="25"/>
  <c r="G32" i="25"/>
  <c r="G81" i="16"/>
  <c r="G36" i="16"/>
  <c r="R32" i="25" l="1"/>
  <c r="K29" i="24"/>
  <c r="J29" i="24"/>
  <c r="I29" i="24"/>
  <c r="H29" i="24"/>
  <c r="G29" i="24"/>
  <c r="F29" i="24"/>
  <c r="R232" i="16" l="1"/>
  <c r="Q232" i="16"/>
  <c r="P232" i="16"/>
  <c r="O232" i="16"/>
  <c r="N232" i="16"/>
  <c r="G232" i="16"/>
  <c r="R53" i="29"/>
  <c r="R54" i="27"/>
  <c r="E60" i="27"/>
  <c r="E59" i="27"/>
  <c r="E58" i="27"/>
  <c r="E57" i="27"/>
  <c r="E56" i="27"/>
  <c r="E55" i="27"/>
  <c r="E54" i="27"/>
  <c r="R51" i="26"/>
  <c r="R29" i="25"/>
  <c r="E35" i="25"/>
  <c r="E34" i="25"/>
  <c r="E33" i="25"/>
  <c r="E32" i="25"/>
  <c r="E31" i="25"/>
  <c r="E30" i="25"/>
  <c r="E29" i="25"/>
  <c r="R6" i="26"/>
  <c r="R6" i="27"/>
  <c r="R6" i="29"/>
  <c r="R6" i="25"/>
  <c r="F7" i="26"/>
  <c r="F7" i="27"/>
  <c r="F7" i="29"/>
  <c r="F7" i="25"/>
  <c r="F6" i="26"/>
  <c r="F6" i="27"/>
  <c r="F6" i="29"/>
  <c r="F6" i="25"/>
  <c r="R9" i="29"/>
  <c r="D9" i="29"/>
  <c r="J53" i="29"/>
  <c r="I53" i="29"/>
  <c r="H53" i="29"/>
  <c r="G53" i="29"/>
  <c r="F53" i="29"/>
  <c r="B9" i="29"/>
  <c r="A9" i="29"/>
  <c r="R9" i="27"/>
  <c r="D9" i="27"/>
  <c r="J54" i="27"/>
  <c r="I54" i="27"/>
  <c r="H54" i="27"/>
  <c r="G54" i="27"/>
  <c r="F54" i="27"/>
  <c r="E9" i="27"/>
  <c r="B9" i="27"/>
  <c r="A9" i="27"/>
  <c r="R9" i="26"/>
  <c r="D9" i="26"/>
  <c r="Q51" i="26"/>
  <c r="J51" i="26"/>
  <c r="I51" i="26"/>
  <c r="H51" i="26"/>
  <c r="G51" i="26"/>
  <c r="F51" i="26"/>
  <c r="B9" i="26"/>
  <c r="A9" i="26"/>
  <c r="R9" i="25"/>
  <c r="D9" i="25"/>
  <c r="K29" i="25"/>
  <c r="J29" i="25"/>
  <c r="I29" i="25"/>
  <c r="H29" i="25"/>
  <c r="G29" i="25"/>
  <c r="F29" i="25"/>
  <c r="E9" i="25"/>
  <c r="B9" i="25"/>
  <c r="A9" i="25"/>
  <c r="R56" i="26" l="1"/>
  <c r="R55" i="26"/>
  <c r="R53" i="26"/>
  <c r="G23" i="16" l="1"/>
  <c r="G22" i="16"/>
  <c r="G21" i="16"/>
  <c r="G35" i="16"/>
  <c r="G10" i="16"/>
  <c r="G193" i="16" l="1"/>
  <c r="G192" i="16"/>
  <c r="G191" i="16"/>
  <c r="G190" i="16"/>
  <c r="G173" i="16" l="1"/>
  <c r="G171" i="16"/>
  <c r="G165" i="16" l="1"/>
  <c r="G125" i="16" l="1"/>
  <c r="G124" i="16"/>
  <c r="G123" i="16"/>
  <c r="G122" i="16"/>
  <c r="G88" i="16"/>
  <c r="G67" i="16" l="1"/>
  <c r="G60" i="16"/>
  <c r="G59" i="16"/>
  <c r="G58" i="16"/>
  <c r="G57" i="16"/>
  <c r="G56" i="16"/>
  <c r="G44" i="16"/>
  <c r="G43" i="16"/>
  <c r="G34" i="16"/>
  <c r="J19" i="29" l="1"/>
  <c r="J56" i="29" s="1"/>
  <c r="I19" i="29"/>
  <c r="I56" i="29" s="1"/>
  <c r="H19" i="29"/>
  <c r="H56" i="29" s="1"/>
  <c r="G19" i="29"/>
  <c r="G56" i="29" s="1"/>
  <c r="F19" i="29"/>
  <c r="F56" i="29" s="1"/>
  <c r="G183" i="16" l="1"/>
  <c r="G179" i="16"/>
  <c r="G181" i="16"/>
  <c r="G182" i="16"/>
  <c r="G180" i="16"/>
  <c r="R56" i="29" l="1"/>
  <c r="K48" i="24"/>
  <c r="J48" i="24"/>
  <c r="I48" i="24"/>
  <c r="H48" i="24"/>
  <c r="G48" i="24"/>
  <c r="F48" i="24"/>
  <c r="G82" i="16" s="1"/>
  <c r="G87" i="16" l="1"/>
  <c r="G39" i="16"/>
  <c r="G38" i="16"/>
  <c r="G42" i="16"/>
  <c r="G68" i="16"/>
  <c r="G69" i="16"/>
  <c r="K72" i="24"/>
  <c r="J72" i="24"/>
  <c r="I72" i="24"/>
  <c r="H72" i="24"/>
  <c r="K15" i="24"/>
  <c r="J15" i="24"/>
  <c r="I15" i="24"/>
  <c r="H15" i="24"/>
  <c r="G15" i="24"/>
  <c r="H24" i="16" l="1"/>
  <c r="H42" i="16"/>
  <c r="H23" i="16"/>
  <c r="H10" i="16"/>
  <c r="H11" i="16"/>
  <c r="G92" i="24"/>
  <c r="H35" i="16"/>
  <c r="H21" i="16"/>
  <c r="H22" i="16"/>
  <c r="H9" i="16"/>
  <c r="H30" i="16"/>
  <c r="H12" i="16"/>
  <c r="G172" i="16"/>
  <c r="J26" i="27"/>
  <c r="I26" i="27"/>
  <c r="H26" i="27"/>
  <c r="G26" i="27"/>
  <c r="F26" i="27"/>
  <c r="J19" i="27"/>
  <c r="I19" i="27"/>
  <c r="I57" i="27" s="1"/>
  <c r="H19" i="27"/>
  <c r="G19" i="27"/>
  <c r="F19" i="27"/>
  <c r="J49" i="26"/>
  <c r="I49" i="26"/>
  <c r="H49" i="26"/>
  <c r="G49" i="26"/>
  <c r="F49" i="26"/>
  <c r="J29" i="26"/>
  <c r="I29" i="26"/>
  <c r="H29" i="26"/>
  <c r="G29" i="26"/>
  <c r="F29" i="26"/>
  <c r="G109" i="16" s="1"/>
  <c r="J16" i="26"/>
  <c r="I16" i="26"/>
  <c r="H16" i="26"/>
  <c r="G16" i="26"/>
  <c r="K55" i="24"/>
  <c r="F34" i="24"/>
  <c r="K22" i="24"/>
  <c r="J22" i="24"/>
  <c r="I22" i="24"/>
  <c r="H22" i="24"/>
  <c r="G22" i="24"/>
  <c r="H236" i="16" l="1"/>
  <c r="H235" i="16"/>
  <c r="H237" i="16"/>
  <c r="H234" i="16"/>
  <c r="H233" i="16"/>
  <c r="J57" i="27"/>
  <c r="G57" i="27"/>
  <c r="H57" i="27"/>
  <c r="G54" i="26"/>
  <c r="G57" i="26" s="1"/>
  <c r="H54" i="26"/>
  <c r="H57" i="26" s="1"/>
  <c r="I54" i="26"/>
  <c r="I57" i="26" s="1"/>
  <c r="J54" i="26"/>
  <c r="J57" i="26" s="1"/>
  <c r="Q54" i="26"/>
  <c r="Q57" i="26" s="1"/>
  <c r="G97" i="16"/>
  <c r="G96" i="16"/>
  <c r="G98" i="16"/>
  <c r="G95" i="16"/>
  <c r="G94" i="16"/>
  <c r="R59" i="27"/>
  <c r="R58" i="27"/>
  <c r="R55" i="27"/>
  <c r="R56" i="27"/>
  <c r="G30" i="16"/>
  <c r="G111" i="16"/>
  <c r="G118" i="16"/>
  <c r="F58" i="24"/>
  <c r="G53" i="16" s="1"/>
  <c r="G228" i="16"/>
  <c r="G136" i="16"/>
  <c r="G137" i="16"/>
  <c r="G134" i="16"/>
  <c r="G135" i="16"/>
  <c r="G133" i="16"/>
  <c r="G116" i="16"/>
  <c r="G113" i="16"/>
  <c r="G117" i="16"/>
  <c r="G119" i="16"/>
  <c r="G120" i="16"/>
  <c r="G112" i="16"/>
  <c r="G114" i="16"/>
  <c r="G115" i="16"/>
  <c r="G129" i="16"/>
  <c r="G130" i="16"/>
  <c r="G128" i="16"/>
  <c r="G127" i="16"/>
  <c r="G131" i="16"/>
  <c r="G106" i="16"/>
  <c r="G101" i="16"/>
  <c r="G107" i="16"/>
  <c r="G100" i="16"/>
  <c r="G104" i="16"/>
  <c r="G105" i="16"/>
  <c r="G108" i="16"/>
  <c r="G102" i="16"/>
  <c r="G103" i="16"/>
  <c r="G25" i="24"/>
  <c r="I34" i="24"/>
  <c r="J40" i="24"/>
  <c r="G58" i="24"/>
  <c r="K58" i="24"/>
  <c r="K63" i="24"/>
  <c r="J25" i="24"/>
  <c r="G34" i="24"/>
  <c r="K34" i="24"/>
  <c r="I58" i="24"/>
  <c r="F63" i="24"/>
  <c r="J63" i="24"/>
  <c r="G24" i="16"/>
  <c r="G40" i="24"/>
  <c r="K25" i="24"/>
  <c r="J34" i="24"/>
  <c r="K40" i="24"/>
  <c r="G63" i="24"/>
  <c r="I25" i="24"/>
  <c r="I40" i="24"/>
  <c r="H58" i="24"/>
  <c r="I63" i="24"/>
  <c r="H25" i="24"/>
  <c r="H40" i="24"/>
  <c r="J58" i="24"/>
  <c r="H63" i="24"/>
  <c r="H238" i="16" l="1"/>
  <c r="G236" i="16"/>
  <c r="G233" i="16"/>
  <c r="G235" i="16"/>
  <c r="J92" i="24"/>
  <c r="J95" i="24" s="1"/>
  <c r="G95" i="24"/>
  <c r="H92" i="24"/>
  <c r="H95" i="24" s="1"/>
  <c r="I92" i="24"/>
  <c r="I95" i="24" s="1"/>
  <c r="K92" i="24"/>
  <c r="K95" i="24" s="1"/>
  <c r="K35" i="25"/>
  <c r="I35" i="25"/>
  <c r="H35" i="25"/>
  <c r="G35" i="25"/>
  <c r="J35" i="25"/>
  <c r="R54" i="26"/>
  <c r="F57" i="26"/>
  <c r="F35" i="25"/>
  <c r="G63" i="16"/>
  <c r="G49" i="16"/>
  <c r="G51" i="16"/>
  <c r="G52" i="16"/>
  <c r="G48" i="16"/>
  <c r="G54" i="16"/>
  <c r="G50" i="16"/>
  <c r="G29" i="16"/>
  <c r="G20" i="16"/>
  <c r="G17" i="16"/>
  <c r="G15" i="16"/>
  <c r="G14" i="16"/>
  <c r="G16" i="16"/>
  <c r="G18" i="16"/>
  <c r="G216" i="16"/>
  <c r="G217" i="16"/>
  <c r="G218" i="16"/>
  <c r="G219" i="16"/>
  <c r="R92" i="24" l="1"/>
  <c r="R95" i="24" s="1"/>
  <c r="R35" i="25"/>
  <c r="G198" i="16"/>
  <c r="E6" i="25" l="1"/>
  <c r="C14" i="32"/>
  <c r="G138" i="16" l="1"/>
  <c r="O235" i="16"/>
  <c r="R235" i="16" l="1"/>
  <c r="P235" i="16"/>
  <c r="Q235" i="16"/>
  <c r="N234" i="16"/>
  <c r="N236" i="16"/>
  <c r="N237" i="16"/>
  <c r="N233" i="16"/>
  <c r="R237" i="16"/>
  <c r="R236" i="16"/>
  <c r="R234" i="16"/>
  <c r="R233" i="16"/>
  <c r="P233" i="16"/>
  <c r="P236" i="16"/>
  <c r="P237" i="16"/>
  <c r="P234" i="16"/>
  <c r="Q234" i="16"/>
  <c r="Q236" i="16"/>
  <c r="Q233" i="16"/>
  <c r="Q237" i="16"/>
  <c r="O233" i="16"/>
  <c r="O237" i="16"/>
  <c r="O236" i="16"/>
  <c r="O234" i="16"/>
  <c r="O238" i="16" l="1"/>
  <c r="P238" i="16"/>
  <c r="N238" i="16"/>
  <c r="Q238" i="16"/>
  <c r="R238" i="16"/>
  <c r="R52" i="26" l="1"/>
  <c r="R57" i="26" l="1"/>
  <c r="C16" i="32" s="1"/>
  <c r="G59" i="29"/>
  <c r="J59" i="29"/>
  <c r="H59" i="29"/>
  <c r="I59" i="29"/>
  <c r="E6" i="26" l="1"/>
  <c r="R59" i="29"/>
  <c r="C20" i="32" l="1"/>
  <c r="E6" i="29"/>
  <c r="R57" i="27"/>
  <c r="G234" i="16" l="1"/>
  <c r="G237" i="16" l="1"/>
  <c r="G238" i="16" l="1"/>
  <c r="E7" i="24" l="1"/>
  <c r="J60" i="27"/>
  <c r="R60" i="27"/>
  <c r="E6" i="27" s="1"/>
  <c r="G60" i="27"/>
  <c r="H60" i="27"/>
  <c r="I60" i="27"/>
  <c r="F60" i="27"/>
  <c r="C12" i="32" l="1"/>
  <c r="C18" i="32"/>
  <c r="C21"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0" authorId="0" shapeId="0" xr:uid="{00000000-0006-0000-0200-000001000000}">
      <text>
        <r>
          <rPr>
            <sz val="10"/>
            <rFont val="Arial"/>
            <family val="2"/>
          </rPr>
          <t xml:space="preserve">Comment: NUMBER OF APPLICATIONS:
Number of CONSUMER applications run for new customers. Net out 60 day duplicate applications. If company method differs, note in comments column.
Count applications for new accounts, exclude existing customers applying for additional lines or services.
For the purposes of the TRMA survey we rely on the company specific prime/subprime definitions as determined by each individual entity according to its specific business practices.
Various Prime and Subprime definitions are utilized throughout the industry to determine which customers are generally considered high or low risk by the entity. For the purposes of the TRMA survey we rely on the company specific prime/subprime definitions as determined by each individual entity according to its specific business practices.  While practices may not align exactly the results will provide guidance on a companies perceived risk and the relative mix of risky vs. non-risky customers compared to others in the industry. 
</t>
        </r>
      </text>
    </comment>
    <comment ref="B16" authorId="0" shapeId="0" xr:uid="{00000000-0006-0000-0200-000002000000}">
      <text>
        <r>
          <rPr>
            <sz val="10"/>
            <rFont val="Arial"/>
            <family val="2"/>
          </rPr>
          <t>Comment: Number of applications by sales channel:
If certain applications are unknown, enter the sum of the unknowns into line 2.3. The total should equal the total number of applications in the period (e.g. 2.0 should equal 1.0)</t>
        </r>
      </text>
    </comment>
    <comment ref="B26" authorId="0" shapeId="0" xr:uid="{00000000-0006-0000-0200-000003000000}">
      <text>
        <r>
          <rPr>
            <sz val="10"/>
            <rFont val="Arial"/>
            <family val="2"/>
          </rPr>
          <t>Comment: Number of NO HIT consumer applications:
BUREAU NO HITS:
A credit report request does not generate any credit bureau reports or any credit score.
2. The information submitted is incorrect/invalid
3. Thin file (credit reports with only header and/or inquiry sections with no credit information)
COMPANY NO HITS:
In the event that the COMPANY (or a third party) processes and filters or scrubs data prior to sending to the credit bureaus, enter the count of all applications that were filtered out as a result of the pre-screening process start to finish regardless the number of layers
This number represents a count of consumer applications that were identified by the COMPANY and excluded from the application process prior to sending  requests to the bureau. 
If no effort is made to pre-filter potential no hits prior to sending the application to the bureau, enter 0.</t>
        </r>
      </text>
    </comment>
    <comment ref="B30" authorId="0" shapeId="0" xr:uid="{00000000-0006-0000-0200-000006000000}">
      <text>
        <r>
          <rPr>
            <sz val="10"/>
            <rFont val="Arial"/>
            <family val="2"/>
          </rPr>
          <t xml:space="preserve">Comment - Manual Reviews:
A judgmental evaluation applied before a credit decision is made. Capture all manual reviews regardless of reason.
</t>
        </r>
      </text>
    </comment>
    <comment ref="B36" authorId="0" shapeId="0" xr:uid="{00000000-0006-0000-0200-000007000000}">
      <text>
        <r>
          <rPr>
            <sz val="10"/>
            <rFont val="Arial"/>
            <family val="2"/>
          </rPr>
          <t xml:space="preserve">Comment Risk Mitigation: A condition or measure applied to an account intended to reduce risk; includes service deposits, service limits, pay-in-advance requirements etc.
</t>
        </r>
      </text>
    </comment>
    <comment ref="B41" authorId="0" shapeId="0" xr:uid="{00000000-0006-0000-0200-000008000000}">
      <text>
        <r>
          <rPr>
            <sz val="10"/>
            <rFont val="Arial"/>
            <family val="2"/>
          </rPr>
          <t xml:space="preserve">Comment Security Deposits: Out of the total number of CONSUMER applications, count if the number of applications where a security deposit was assessed. Include accounts where a security deposit was assessed, regardless of whether or not additional risk mitigation measures were assessed.
</t>
        </r>
      </text>
    </comment>
    <comment ref="B43" authorId="0" shapeId="0" xr:uid="{00000000-0006-0000-0200-000009000000}">
      <text>
        <r>
          <rPr>
            <sz val="10"/>
            <rFont val="Arial"/>
            <family val="2"/>
          </rPr>
          <t xml:space="preserve">Comment: Number of Account Activations:
Count only activations for new customers, exclude existing customers activating additional lines or services.
Note:  This is a measure of accounts not lines. For example, "add a line or service" additions to the account do not impact this number. Do NOT include "add a line or service" additions that are added to existing accounts. 
Prime and subprime as defined by the individual entity. Definitions of prime and subprime will vary among all entities, although generally, prime customers have no risk mitigations or restrictions placed on the account.  Subprime accounts are generally accounts that carriers deem as high risk accounts due to thin files or other reasons, regardless of mitigation activity.  </t>
        </r>
      </text>
    </comment>
    <comment ref="B49" authorId="0" shapeId="0" xr:uid="{00000000-0006-0000-0200-00000A000000}">
      <text>
        <r>
          <rPr>
            <sz val="10"/>
            <rFont val="Arial"/>
            <family val="2"/>
          </rPr>
          <t>Comment: Number of activations by sales channel. If certain activations are unknown, enter the amount into line 9.3. The total should equal the total number of activations in the period (eg 9.0 should equal 8.0)</t>
        </r>
      </text>
    </comment>
    <comment ref="B59" authorId="0" shapeId="0" xr:uid="{00000000-0006-0000-0200-00000B000000}">
      <text>
        <r>
          <rPr>
            <sz val="10"/>
            <rFont val="Arial"/>
            <family val="2"/>
          </rPr>
          <t>Comment: Number of CONSUMER applications that were manually reviewed (i.e., required judgmental evaluation before a credit decision was made) that were activated. If certain applications are unknown, enter the amount into line 10.3. The total should equal the number of activations in the period with manual reviews.</t>
        </r>
      </text>
    </comment>
    <comment ref="B67" authorId="0" shapeId="0" xr:uid="{00000000-0006-0000-0200-00000D000000}">
      <text>
        <r>
          <rPr>
            <sz val="10"/>
            <rFont val="Arial"/>
            <family val="2"/>
          </rPr>
          <t>Comment: Number of active accounts as of the accounts most recent credit check.</t>
        </r>
      </text>
    </comment>
    <comment ref="B79" authorId="0" shapeId="0" xr:uid="{00000000-0006-0000-0200-00000E000000}">
      <text>
        <r>
          <rPr>
            <sz val="10"/>
            <rFont val="Arial"/>
            <family val="2"/>
          </rPr>
          <t>Comment: Record the number of consumer account activations (NOT lines) before any accounting reserves from 6 months prior to the survey month
For Example: 
--&gt; For March 2021, record number of account activations for September 2020
--&gt; For June 2021, record the number of account activations for December 2020
--&gt; For Jan 2022, record the number of account activations for July 2021
--&gt; etc
Note number of activations entered l should equal to corresponding total activation numbers as indicated in items 2.0 and 3.0 above for the relevant (6 months earlier) time periods</t>
        </r>
      </text>
    </comment>
    <comment ref="B80" authorId="0" shapeId="0" xr:uid="{00000000-0006-0000-0200-000011000000}">
      <text>
        <r>
          <rPr>
            <sz val="10"/>
            <rFont val="Arial"/>
            <family val="2"/>
          </rPr>
          <t>Comment: Record the number of consumer accounts (NOT lines) that were activated 6 months prior that are still active on the last day of the survey month 
For Example:
--&gt; For March 2021, record the number of "active" accounts at the end of March 2021 that were activated during the month of September 2020
--&gt; For June 2021, record the number of "active" accounts at the end of June 2021 that were activated during the month of December 2021
--&gt; For January 2022, record the number of "active" accounts at the end of January 2022 that were activated during the month of July 2021
--&gt; etc</t>
        </r>
      </text>
    </comment>
    <comment ref="B81" authorId="0" shapeId="0" xr:uid="{00000000-0006-0000-0200-000012000000}">
      <text>
        <r>
          <rPr>
            <sz val="10"/>
            <rFont val="Arial"/>
            <family val="2"/>
          </rPr>
          <t>Comments: Disconnects
Net Number of Accounts Involuntarily Disconnected
NET total number of accounts that were involuntarily disconnected (i.e. permanent disconnects initiated by the company, not the customer) in a survey month, regardless of when they were activated.  This is the GROSS number of involuntarily disconnected LESS the GROSS number of accounts involuntarily disconnected that were reconnected.
Net Number of Accounts Voluntarily Disconnected
NET total number of accounts that were voluntarily disconnected (i.e. permanent disconnects initiated by the customer, not the company) in a survey month, regardless of when they were activated.  This is the GROSS number of voluntarily disconnected LESS the GROSS number of accounts voluntarily disconnected that were reconnected.
Soft Disconnected – Defined as any suspension activity. May be on one but not all of the services.</t>
        </r>
      </text>
    </comment>
    <comment ref="B87" authorId="0" shapeId="0" xr:uid="{00000000-0006-0000-0200-000014000000}">
      <text>
        <r>
          <rPr>
            <sz val="10"/>
            <rFont val="Arial"/>
            <family val="2"/>
          </rPr>
          <t xml:space="preserve">Comment:  Operational costs associated with evaluating consumer credit.
</t>
        </r>
        <r>
          <rPr>
            <b/>
            <sz val="10"/>
            <color indexed="81"/>
            <rFont val="Arial"/>
            <family val="2"/>
          </rPr>
          <t>Include:</t>
        </r>
        <r>
          <rPr>
            <sz val="10"/>
            <rFont val="Arial"/>
            <family val="2"/>
          </rPr>
          <t xml:space="preserve">
--&gt; Bureau/Data costs – All third party data Sources
--&gt; External portal costs
--&gt; Manual review costs
--&gt; Include FTEs cost that support the credit platform (portal) if this work is done in house (estimate if needed)
</t>
        </r>
        <r>
          <rPr>
            <b/>
            <sz val="10"/>
            <color indexed="81"/>
            <rFont val="Arial"/>
            <family val="2"/>
          </rPr>
          <t>Exclude:</t>
        </r>
        <r>
          <rPr>
            <sz val="10"/>
            <rFont val="Arial"/>
            <family val="2"/>
          </rPr>
          <t xml:space="preserve">
--&gt; Capital expenditure costs, all support costs for manual reviews and overhead costs
--&gt; Internal portal costs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0" authorId="0" shapeId="0" xr:uid="{00000000-0006-0000-0300-000001000000}">
      <text>
        <r>
          <rPr>
            <sz val="10"/>
            <rFont val="Arial"/>
            <family val="2"/>
          </rPr>
          <t>Comment: Never Pay represents all accounts that were canceled during the month from which a SERVICE payment (or Monthly Recurring Charge) was never received (also known as "First Pay Defaults").  For the purpose of this metric, forfeiture of a deposit is not considered a payment.  Canceled refers to relationship termination (suspended accounts should be excluded). If certain first pay default channels are unknown, enter the amount into line 20.3 The total should equal the number of first pay defaults in the period.  If only the total amount is known and not the channel breakdown, enter the amount as unknown, (DE item 20.3) .</t>
        </r>
      </text>
    </comment>
    <comment ref="B20" authorId="0" shapeId="0" xr:uid="{00000000-0006-0000-0300-000002000000}">
      <text>
        <r>
          <rPr>
            <sz val="10"/>
            <rFont val="Arial"/>
            <family val="2"/>
          </rPr>
          <t xml:space="preserve">Comment: Number of consumer accounts impacted by identified fraud, (including accounts where corrective action was taken but the account was not disconnected), by the channel/method of account origination.  For accounts where origination channel is unknown enter the counts as unknown (DE item #22.3) so that the total reflects total accounts identified in the period that were newly impacted by fraud.  Please see Data Dictionary for further definition.  </t>
        </r>
      </text>
    </comment>
    <comment ref="B26" authorId="0" shapeId="0" xr:uid="{614ECCA5-0BFD-48F4-864C-29A9CB8BEC58}">
      <text>
        <r>
          <rPr>
            <sz val="9"/>
            <color indexed="81"/>
            <rFont val="Tahoma"/>
            <family val="2"/>
          </rPr>
          <t xml:space="preserve">Comment:  Fraud Disconnects
This is a count of disconnections, meaning that the account relationship has been terminated.  Count disconnects in the month of termination.  Count all disconnects for identified fraud regardless of fraud type
</t>
        </r>
      </text>
    </comment>
    <comment ref="B27" authorId="0" shapeId="0" xr:uid="{5292E315-D90E-48C5-8388-FAB05A6EBBC4}">
      <text>
        <r>
          <rPr>
            <sz val="10"/>
            <rFont val="Arial"/>
            <family val="2"/>
          </rPr>
          <t xml:space="preserve">Comment: Average Fraud Duration for Subscription Fraud:
Objective is to identify how quickly the company was able to identify a fraudulently activated account.
For all subscription Fraud disconnects, enter the average number of days the confirmed fraudulent accounts were active from the date of account activation to termination.    Only include accounts activated and cancelled for subscription fraud. Exclude any accounts where fraud was identified prior to service activation and activation did not occur.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1" authorId="0" shapeId="0" xr:uid="{00000000-0006-0000-0400-000001000000}">
      <text>
        <r>
          <rPr>
            <sz val="10"/>
            <rFont val="Arial"/>
            <family val="2"/>
          </rPr>
          <t>Comment: For active consumer accounts, enter the number of payments made by each of the following payment methods:
*Note: EFT = Electronic Funds Transfer, ACH = Automated Clearing House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0" authorId="0" shapeId="0" xr:uid="{00000000-0006-0000-0500-000001000000}">
      <text>
        <r>
          <rPr>
            <sz val="10"/>
            <rFont val="Arial"/>
            <family val="2"/>
          </rPr>
          <t>Comment: Total gross subscriber revenue billed
Excluding:
--&gt; Other entities' roamers visiting your network
--&gt; Revenues from Billing &amp; Collections agreements for affiliates/other parties (i.e. only include revenues that your company "owns")
--&gt; Late fees
--&gt; Early termination/ cancellation fees</t>
        </r>
      </text>
    </comment>
    <comment ref="B11" authorId="0" shapeId="0" xr:uid="{00000000-0006-0000-0500-000002000000}">
      <text>
        <r>
          <rPr>
            <sz val="10"/>
            <rFont val="Arial"/>
            <family val="2"/>
          </rPr>
          <t>Comment: Total gross subscriber revenue billed (from above), excluding any Pre-Paid or "pay as you go" services.  Pre-Paid is defined as services that are not billed, and service is not provided unless payment is received in advance. 
Note: "Billed in Advance" revenue should NOT be excluded</t>
        </r>
      </text>
    </comment>
    <comment ref="B12" authorId="0" shapeId="0" xr:uid="{00000000-0006-0000-0500-000003000000}">
      <text>
        <r>
          <rPr>
            <sz val="10"/>
            <rFont val="Arial"/>
            <family val="2"/>
          </rPr>
          <t>Comment: Total dollars recovered for each month, including both internal and third party collections.  Exclude any pre-write-off activities.  
Note: This is different from 60.0, because it includes all recoveries, not just third party recoveries</t>
        </r>
      </text>
    </comment>
    <comment ref="B13" authorId="0" shapeId="0" xr:uid="{00000000-0006-0000-0500-000005000000}">
      <text>
        <r>
          <rPr>
            <sz val="10"/>
            <rFont val="Arial"/>
            <family val="2"/>
          </rPr>
          <t>Comment: Record the dollar value of Accounts Receivable in each bucket. If system ages by billing days vs. DPD, adjust appropriately.  If an account exists in multiple buckets, count only the oldest bucket.
Note: Do not off-set dollar values  with accounts containing credit  balances. Only capture amounts due for accounts in each bucket.
Enter any notes or details on accounting methods in the comments column</t>
        </r>
      </text>
    </comment>
    <comment ref="B20" authorId="0" shapeId="0" xr:uid="{00000000-0006-0000-0500-000007000000}">
      <text>
        <r>
          <rPr>
            <sz val="10"/>
            <rFont val="Arial"/>
            <family val="2"/>
          </rPr>
          <t>Comment: Record the number of Accounts Receivable in each bucket. If system ages by billing days vs. days past due (DPD), adjust appropriately.  If an account exists in multiple buckets, count only the oldest bucket.
Consider active Zero Outstanding Balance Accounts as Current
Enter any notes or details on accounting methods in the comments column</t>
        </r>
      </text>
    </comment>
    <comment ref="B28" authorId="0" shapeId="0" xr:uid="{0E3C8254-7140-49FB-8AEC-939FCD8032D6}">
      <text>
        <r>
          <rPr>
            <sz val="9"/>
            <color indexed="81"/>
            <rFont val="Tahoma"/>
            <family val="2"/>
          </rPr>
          <t>Comments: Promises
Promises Kept:
Number of previous promises made that were due in the given month that were paid on time or before.
Promises Made:
 Number of promises made that were originally due in the month</t>
        </r>
      </text>
    </comment>
    <comment ref="B31" authorId="0" shapeId="0" xr:uid="{00000000-0006-0000-0500-00000A000000}">
      <text>
        <r>
          <rPr>
            <sz val="10"/>
            <rFont val="Arial"/>
            <family val="2"/>
          </rPr>
          <t>Comment: . Include only accounts processed to completion during the period. Should equal the sum of Types of Write-Offs below (51.0)</t>
        </r>
      </text>
    </comment>
    <comment ref="B36" authorId="0" shapeId="0" xr:uid="{00000000-0006-0000-0500-000004000000}">
      <text>
        <r>
          <rPr>
            <sz val="10"/>
            <rFont val="Arial"/>
            <family val="2"/>
          </rPr>
          <t>Comment: Gross dollars written off  - in accounting terms include only revenue that has been recognized.
Exclude:
--&gt; Write-offs from Billing &amp; Collections agreements for affiliates/other parties (i.e. only include write-offs where your company "owns" the losses)
--&gt; Late fees and other charges
--&gt; Early termination / cancellation fees
--&gt; Customer care adjustments (if reported separately in the write offs)
--&gt; Fees or charges associated with Unreturned Equipment</t>
        </r>
      </text>
    </comment>
    <comment ref="B41" authorId="0" shapeId="0" xr:uid="{E9C68F0C-1EAB-45FF-BDB8-A91937FC2B42}">
      <text>
        <r>
          <rPr>
            <sz val="9"/>
            <color indexed="81"/>
            <rFont val="Tahoma"/>
            <family val="2"/>
          </rPr>
          <t xml:space="preserve">Sum should equal item 49.0 above: 
Ignore partial write-downs for active accounts.
Non-Pay:  Established Accounts that have made at least one service payment post activation.  Payments made at activation are not counted as a first payment. 
Never-Pay:  Sometimes referred to as No-Pay,  Zero pay or first payment default accounts.  Write-offs associated with accounts that were activated, revenue was recognized but that never made a valid payment.  </t>
        </r>
      </text>
    </comment>
    <comment ref="B52" authorId="0" shapeId="0" xr:uid="{D70CED25-B5CC-41CC-9610-18A62DD031E6}">
      <text>
        <r>
          <rPr>
            <sz val="9"/>
            <color indexed="81"/>
            <rFont val="Tahoma"/>
            <family val="2"/>
          </rPr>
          <t xml:space="preserve">
Comment:  Unreturned Equipment % is a measure of the percentage of accounts that were written-off with NRF (Non-return fees) or equipment charges).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0" authorId="0" shapeId="0" xr:uid="{00000000-0006-0000-0600-000001000000}">
      <text>
        <r>
          <rPr>
            <sz val="10"/>
            <rFont val="Arial"/>
            <family val="2"/>
          </rPr>
          <t>Comment: The total dollar amount of payments received for accounts placed in all collection tiers with third parties. 
INCLUDE -  both agency and direct payments for accounts placed with third parties.
EXCLUDE - any internal recoveries for accounts that were not placed.</t>
        </r>
      </text>
    </comment>
    <comment ref="B12" authorId="0" shapeId="0" xr:uid="{26FD0172-37C8-41A4-BCE1-148D03F78B55}">
      <text>
        <r>
          <rPr>
            <sz val="10"/>
            <rFont val="Arial"/>
            <family val="2"/>
          </rPr>
          <t xml:space="preserve">Minimum Balance Placed measures the minimum outstanding balance that would be placed with an OCA for collection efforts.   If the creditor places all accounts without regards to balance, the minimum account balance would be $0.01.  This metric is only relevant to First Assignment.  
</t>
        </r>
      </text>
    </comment>
    <comment ref="B13" authorId="0" shapeId="0" xr:uid="{00000000-0006-0000-0600-000005000000}">
      <text>
        <r>
          <rPr>
            <sz val="10"/>
            <rFont val="Arial"/>
            <family val="2"/>
          </rPr>
          <t>Comment: Record the total number of accounts within each of the age/tenure buckets. Count number of months from month of activation through month of placement. Record only the tenure of the account upon initial placement (First Assignment with a Third Party). NOTE: This is the tenure of the ACCOUNT, not the tenure of the debt.</t>
        </r>
      </text>
    </comment>
    <comment ref="B20" authorId="0" shapeId="0" xr:uid="{00000000-0006-0000-0600-000007000000}">
      <text>
        <r>
          <rPr>
            <sz val="10"/>
            <rFont val="Arial"/>
            <family val="2"/>
          </rPr>
          <t>Comment: Average number of days that accounts are past due or past disconnect upon being placed with a third party when placed for the first time. The number of days is calculated from the due date or disconnect date to the placement date.  
In cases where there are multiple due dates, use the oldest due date in the calculation for that account
EXAMPLE:
Survey Month: October 2021
Invoicing date: 7/1/2021
Payment due date: 7/21/2021
Placed on: 10/21/2021
Tenure: 90 days</t>
        </r>
      </text>
    </comment>
    <comment ref="B24" authorId="0" shapeId="0" xr:uid="{00000000-0006-0000-0600-000008000000}">
      <text>
        <r>
          <rPr>
            <sz val="10"/>
            <rFont val="Arial"/>
            <family val="2"/>
          </rPr>
          <t>Comment: Number of individual accounts placed with a third party in the first assignment tier each month. 
--&gt; Enter "0" if no accounts were placed in the tier in a given month</t>
        </r>
      </text>
    </comment>
    <comment ref="B25" authorId="0" shapeId="0" xr:uid="{00000000-0006-0000-0600-000009000000}">
      <text>
        <r>
          <rPr>
            <sz val="10"/>
            <rFont val="Arial"/>
            <family val="2"/>
          </rPr>
          <t>Comment: The dollar amount of accounts placed into the first assignment for the first time
 tier each month
--&gt; Enter "0" if this tier is NOT used</t>
        </r>
      </text>
    </comment>
    <comment ref="B26" authorId="0" shapeId="0" xr:uid="{00000000-0006-0000-0600-00000A000000}">
      <text>
        <r>
          <rPr>
            <sz val="10"/>
            <rFont val="Arial"/>
            <family val="2"/>
          </rPr>
          <t xml:space="preserve">Comment: The dollar amount of payments received for accounts placed with a third party in the First Assignment tier (for each month). Includes both agency and direct payments.
--&gt; Enter "0" if tier is NOT used
</t>
        </r>
      </text>
    </comment>
    <comment ref="B27" authorId="0" shapeId="0" xr:uid="{00000000-0006-0000-0600-00000B000000}">
      <text>
        <r>
          <rPr>
            <sz val="10"/>
            <rFont val="Arial"/>
            <family val="2"/>
          </rPr>
          <t>Comment: Average length of time (in days) an account is scheduled to remain in the First Placement tier
--&gt; Enter "0" if tier is NOT used
--&gt; If the time period is indefinite enter "720" for the value, along with any notes in the comments box</t>
        </r>
      </text>
    </comment>
    <comment ref="B28" authorId="0" shapeId="0" xr:uid="{00000000-0006-0000-0600-00000C000000}">
      <text>
        <r>
          <rPr>
            <sz val="10"/>
            <rFont val="Arial"/>
            <family val="2"/>
          </rPr>
          <t>Comment: Base commission rate paid for First Assignment collections.
--&gt; Enter "0" if tier is NOT used
Exclude:
--&gt; Adjustments
--&gt; Bonuses
--&gt; Other payment transactions</t>
        </r>
      </text>
    </comment>
    <comment ref="B31" authorId="0" shapeId="0" xr:uid="{00000000-0006-0000-0600-00000D000000}">
      <text>
        <r>
          <rPr>
            <sz val="10"/>
            <rFont val="Arial"/>
            <family val="2"/>
          </rPr>
          <t>Comment: Number of individual accounts placed into the Second Assignment tier with a third party each month. 
--&gt; There can be no Second Assignment tier unless the company uses a First Assignment tier</t>
        </r>
      </text>
    </comment>
    <comment ref="B32" authorId="0" shapeId="0" xr:uid="{00000000-0006-0000-0600-00000E000000}">
      <text>
        <r>
          <rPr>
            <sz val="10"/>
            <rFont val="Arial"/>
            <family val="2"/>
          </rPr>
          <t>Comment: The dollar amount of accounts placed into the Second Assignment tier for the first time each month. 
Amount should reflect the dollar value of each account when it is placed into the tier for the first time. 
Exclude:
--&gt; Subsequent adjustments and/or placements 
--&gt; Re-referrals in the same tier</t>
        </r>
      </text>
    </comment>
    <comment ref="B33" authorId="0" shapeId="0" xr:uid="{9E43554B-3622-4E90-9467-D3E977E8D62C}">
      <text>
        <r>
          <rPr>
            <sz val="10"/>
            <rFont val="Arial"/>
            <family val="2"/>
          </rPr>
          <t xml:space="preserve">Comment: The dollar amount of payments received for accounts that were placed with a third party in the Second Assignment tier (for each month). Includes both agency and direct payments.
--&gt; Enter "0" if tier is NOT used
</t>
        </r>
      </text>
    </comment>
    <comment ref="B34" authorId="0" shapeId="0" xr:uid="{00000000-0006-0000-0600-000010000000}">
      <text>
        <r>
          <rPr>
            <sz val="10"/>
            <rFont val="Arial"/>
            <family val="2"/>
          </rPr>
          <t>Comment: Average Length of time (in days) an account is scheduled to remain in the Second Placement Tier
--&gt; If the time period is indefinite enter "720" for the value, along with any notes in the comments box</t>
        </r>
      </text>
    </comment>
    <comment ref="B35" authorId="0" shapeId="0" xr:uid="{00000000-0006-0000-0600-000011000000}">
      <text>
        <r>
          <rPr>
            <sz val="10"/>
            <rFont val="Arial"/>
            <family val="2"/>
          </rPr>
          <t>Comment: Base commission rate paid for Second Tier collections
Exclude:
--&gt; Adjustments
--&gt; Bonuses
--&gt; Other payment transactions</t>
        </r>
      </text>
    </comment>
    <comment ref="B38" authorId="0" shapeId="0" xr:uid="{00000000-0006-0000-0600-000012000000}">
      <text>
        <r>
          <rPr>
            <sz val="10"/>
            <rFont val="Arial"/>
            <family val="2"/>
          </rPr>
          <t xml:space="preserve">Comment: Number of individual accounts placed into the Third Assignment tier for the first time each month. 
</t>
        </r>
      </text>
    </comment>
    <comment ref="B39" authorId="0" shapeId="0" xr:uid="{00000000-0006-0000-0600-000013000000}">
      <text>
        <r>
          <rPr>
            <sz val="10"/>
            <rFont val="Arial"/>
            <family val="2"/>
          </rPr>
          <t xml:space="preserve">Comment: The dollar amount of accounts placed into the Third Assignment tier for the first time each month.  
Amount should reflect the dollar value of each account when it is placed into the tier for the first time.  
Exclude:
--&gt; Subsequent adjustments and/or placements 
--&gt; Re-referrals in the same tier
Note:  Enter "0" if Secondary Tier is NOT used.
</t>
        </r>
      </text>
    </comment>
    <comment ref="B40" authorId="0" shapeId="0" xr:uid="{00000000-0006-0000-0600-000014000000}">
      <text>
        <r>
          <rPr>
            <sz val="10"/>
            <rFont val="Arial"/>
            <family val="2"/>
          </rPr>
          <t>Comment: The dollar amount of payments received for accounts placed with a third party in Third Assignment (for each month).  Includes both agency and direct payments.
Note: Secondary Tier cannot exist without Primary Tier. Enter "0" if Secondary Tier is NOT used.</t>
        </r>
      </text>
    </comment>
    <comment ref="B41" authorId="0" shapeId="0" xr:uid="{00000000-0006-0000-0600-000015000000}">
      <text>
        <r>
          <rPr>
            <sz val="10"/>
            <rFont val="Arial"/>
            <family val="2"/>
          </rPr>
          <t>Comment: Average Length of time (in days) an account is scheduled to remain in the Third Assignment tier
--&gt; If the time period is indefinite enter "720" for the value, along with any notes in the comments box
Note: Enter "0" if this Tier is NOT used.</t>
        </r>
      </text>
    </comment>
    <comment ref="B42" authorId="0" shapeId="0" xr:uid="{00000000-0006-0000-0600-000016000000}">
      <text>
        <r>
          <rPr>
            <sz val="10"/>
            <rFont val="Arial"/>
            <family val="2"/>
          </rPr>
          <t>Comment: Base commission rate paid for Third Assignment tier collections.  
Exclude:
--&gt; Adjustments
--&gt; Bonuses
--&gt; Other payment transactions
Note: Enter "0" if Secondary Tier is NOT used.</t>
        </r>
      </text>
    </comment>
    <comment ref="B45" authorId="0" shapeId="0" xr:uid="{00000000-0006-0000-0600-000017000000}">
      <text>
        <r>
          <rPr>
            <sz val="10"/>
            <rFont val="Arial"/>
            <family val="2"/>
          </rPr>
          <t xml:space="preserve">Comment: Number of individual accounts placed into the Warehouse tier each month for the first time during the month
Note: This bucket covers all placements beyond the Third Tier.  If additional tiers are used only count the placements beyond the Third tier once and include in this bucket.  </t>
        </r>
      </text>
    </comment>
    <comment ref="B46" authorId="0" shapeId="0" xr:uid="{00000000-0006-0000-0600-000018000000}">
      <text>
        <r>
          <rPr>
            <sz val="10"/>
            <rFont val="Arial"/>
            <family val="2"/>
          </rPr>
          <t>Comment: The dollar amount of accounts placed into the Warehouse tier for the first time each month.  
Amount should reflect the dollar value of each account when it is placed into the tier for the first time.  
Exclude:
--&gt; Subsequent adjustments and/or placements 
--&gt; Re-referrals in the same tier
Note: Enter "0" if Warehouse Tier is NOT used.</t>
        </r>
      </text>
    </comment>
    <comment ref="B47" authorId="0" shapeId="0" xr:uid="{00000000-0006-0000-0600-000019000000}">
      <text>
        <r>
          <rPr>
            <sz val="10"/>
            <rFont val="Arial"/>
            <family val="2"/>
          </rPr>
          <t>Comment: The dollar amount of payments received for accounts placed in the Warehouse tier with a third party.  (for each month).  Includes both agency and direct payments.
Note:  Enter "0" if Tier is NOT used</t>
        </r>
      </text>
    </comment>
    <comment ref="B48" authorId="0" shapeId="0" xr:uid="{00000000-0006-0000-0600-00001A000000}">
      <text>
        <r>
          <rPr>
            <sz val="10"/>
            <rFont val="Arial"/>
            <family val="2"/>
          </rPr>
          <t>Comment: Average Length of time (in days) an account is scheduled to remain in the Warehouse tier.
--&gt; If the time period is indefinite enter "720" for the value, along with any notes in the comments box
Note: Enter "0" if Tertiary Tier is NOT used.</t>
        </r>
      </text>
    </comment>
    <comment ref="B49" authorId="0" shapeId="0" xr:uid="{00000000-0006-0000-0600-00001B000000}">
      <text>
        <r>
          <rPr>
            <sz val="10"/>
            <rFont val="Arial"/>
            <family val="2"/>
          </rPr>
          <t>Comment: Base commission rate paid for Warehouse collections.
Exclude:
--&gt; Adjustments
--&gt; Bonuses
--&gt; Other payment transactions
Note::  Enter "0" if Warehouse Tier is NOT used</t>
        </r>
      </text>
    </comment>
  </commentList>
</comments>
</file>

<file path=xl/sharedStrings.xml><?xml version="1.0" encoding="utf-8"?>
<sst xmlns="http://schemas.openxmlformats.org/spreadsheetml/2006/main" count="1223" uniqueCount="823">
  <si>
    <t>Version 3.1.2024</t>
  </si>
  <si>
    <r>
      <t xml:space="preserve">
Thank you for participating in the TRMA benchmarking study. 
</t>
    </r>
    <r>
      <rPr>
        <b/>
        <i/>
        <sz val="10"/>
        <color rgb="FFFF0000"/>
        <rFont val="Arial"/>
        <family val="2"/>
      </rPr>
      <t xml:space="preserve">This survey is designed to gather credit risk, fraud, payment, collections other data to benchmark your company relative to other TRMA members. </t>
    </r>
    <r>
      <rPr>
        <b/>
        <i/>
        <sz val="10"/>
        <rFont val="Arial"/>
        <family val="2"/>
      </rPr>
      <t xml:space="preserve">The Benchmarking program is a benefit of TRMA membership and there is no additional costs for participating members.  Dynamic Benchmarking has been selected by the TRMA benchmarking committee to facilitate the survey to ensure the confidentiality of all participating companies' data. All benchmarking communications should be made directly with Dynamic Benchmarking.
</t>
    </r>
    <r>
      <rPr>
        <b/>
        <i/>
        <sz val="10"/>
        <color rgb="FFFF0000"/>
        <rFont val="Arial"/>
        <family val="2"/>
      </rPr>
      <t>The focus of this survey is on consumer accounts; to the extent possible please exclude any data related to government and enterprise accounts unless explicitly noted otherwise.</t>
    </r>
    <r>
      <rPr>
        <b/>
        <i/>
        <sz val="10"/>
        <rFont val="Arial"/>
        <family val="2"/>
      </rPr>
      <t xml:space="preserve"> Information should be provided on an account level basis; this includes all products/services sold through an account. For example, if an account consists of a bundle of products, the numbers reported should reflect the entire bundle and not individual components.
This workbook includes the following:
•         Dashboard tab outlining how to complete each Data Entry tab and space to track responsible teams and/or team members</t>
    </r>
    <r>
      <rPr>
        <sz val="10"/>
        <rFont val="Arial"/>
        <family val="2"/>
      </rPr>
      <t>.</t>
    </r>
    <r>
      <rPr>
        <b/>
        <i/>
        <sz val="10"/>
        <rFont val="Arial"/>
        <family val="2"/>
      </rPr>
      <t xml:space="preserve">
•         1-6 – Data Entry tabs to be completed. Split between different categories to facilitate easier distribution among the teams responsible for the corresponding information
•         Metric Calculations tab for final review (No data entry inputs exist on this tab)
Each participating TRMA Member should complete one full survey/worksheet for </t>
    </r>
    <r>
      <rPr>
        <b/>
        <i/>
        <sz val="10"/>
        <color rgb="FFFF0000"/>
        <rFont val="Arial"/>
        <family val="2"/>
      </rPr>
      <t>EACH</t>
    </r>
    <r>
      <rPr>
        <b/>
        <i/>
        <sz val="10"/>
        <rFont val="Arial"/>
        <family val="2"/>
      </rPr>
      <t xml:space="preserve"> type of data being reported. Some Companies may have multiple worksheets to submit (ie. ABC Wireless and ABC Fixed Services).   Once you are satisifed with your data entry worksheet, one team member will upload the completed worksheet to the Dynamic Benchmarking Portal page at the link below. During standard data collection time frames, the Dynamic Benchmarking team will import your data within a few days of the close of said data collection period.
When results are available for review and comparisons, an announcement will be made by email directly to those authorized users on your Company account with Dynamic Benchmarking. Reports will only be available to participating entities with metrics populated where sufficient data has been submitted.  Submission deadlines will be communicated from the TRMA Benchmarking Committee and through email reminders during periods of data collection. 
Regards,
The TRMA Benchmarking Committee
The TRMA Benchmarking Team at Dynamic Benchmarking</t>
    </r>
  </si>
  <si>
    <t>Dynamic Benchmarking Worksheet Submission Page for TRMA Member Data Entry</t>
  </si>
  <si>
    <t xml:space="preserve">If you would like to submit changes to your Company's list of authorized users, you can email the Dynamic Benchmarking team directly at:
</t>
  </si>
  <si>
    <t>NSuccop@dynamicbenchmarking.com</t>
  </si>
  <si>
    <t>or at</t>
  </si>
  <si>
    <t>support@dynamicbenchmarking.com</t>
  </si>
  <si>
    <t xml:space="preserve">
In your email request, be sure to include the First Name, Last Name, Email Address, and Company/Organization Name. If you have more than one type of data entry submitted for your organization, include in the request if this new user will have access to both or only one of your Fixed and Wireless Services data.
</t>
  </si>
  <si>
    <t>Dashboard  &amp; Instructions</t>
  </si>
  <si>
    <t>Section</t>
  </si>
  <si>
    <t>Data Completion</t>
  </si>
  <si>
    <t>Primary Team Contributing Data</t>
  </si>
  <si>
    <t>Primary Team Contact</t>
  </si>
  <si>
    <t>1. Company Profile</t>
  </si>
  <si>
    <t>2. Account Setup</t>
  </si>
  <si>
    <t>3. Fraud</t>
  </si>
  <si>
    <t>4. Payment</t>
  </si>
  <si>
    <t>5. AR &amp; Write-off</t>
  </si>
  <si>
    <t>6. Recovery</t>
  </si>
  <si>
    <t>Metric Data*</t>
  </si>
  <si>
    <r>
      <rPr>
        <b/>
        <sz val="14"/>
        <rFont val="Arial"/>
        <family val="2"/>
      </rPr>
      <t xml:space="preserve">Instructions:
</t>
    </r>
    <r>
      <rPr>
        <b/>
        <sz val="11"/>
        <rFont val="Arial"/>
        <family val="2"/>
      </rPr>
      <t xml:space="preserve">
On the Data Entry Tabs 1-5 please complete ALL Blue data fields
</t>
    </r>
    <r>
      <rPr>
        <sz val="11"/>
        <rFont val="Arial"/>
        <family val="2"/>
      </rPr>
      <t xml:space="preserve">1.  Enter your Entity Code in the blue highlighted cell above
2.  Complete all </t>
    </r>
    <r>
      <rPr>
        <b/>
        <sz val="11"/>
        <color theme="4"/>
        <rFont val="Arial"/>
        <family val="2"/>
      </rPr>
      <t>BLUE</t>
    </r>
    <r>
      <rPr>
        <sz val="11"/>
        <rFont val="Arial"/>
        <family val="2"/>
      </rPr>
      <t xml:space="preserve"> cells throughout the tabs numbered 1 through 6. </t>
    </r>
    <r>
      <rPr>
        <b/>
        <sz val="11"/>
        <color rgb="FF00B050"/>
        <rFont val="Arial"/>
        <family val="2"/>
      </rPr>
      <t>GREEN</t>
    </r>
    <r>
      <rPr>
        <sz val="11"/>
        <rFont val="Arial"/>
        <family val="2"/>
      </rPr>
      <t xml:space="preserve"> cells are automatically calculated (</t>
    </r>
    <r>
      <rPr>
        <sz val="11"/>
        <color rgb="FFFF0000"/>
        <rFont val="Arial"/>
        <family val="2"/>
      </rPr>
      <t>if breakouts are unavailable, please enter the total into the Unknown line provided</t>
    </r>
    <r>
      <rPr>
        <sz val="11"/>
        <rFont val="Arial"/>
        <family val="2"/>
      </rPr>
      <t xml:space="preserve">)
3.  If precise data is unavailable, provide an estimate. </t>
    </r>
    <r>
      <rPr>
        <u/>
        <sz val="11"/>
        <rFont val="Arial"/>
        <family val="2"/>
      </rPr>
      <t>If an estimate is unavailable, enter "na"</t>
    </r>
    <r>
      <rPr>
        <sz val="11"/>
        <rFont val="Arial"/>
        <family val="2"/>
      </rPr>
      <t xml:space="preserve"> with no spaces before or after.  
4.  Enter "0" only as a data point (for example for data items 1a, 1b, 1c, if your entity does not have any customers who are unscored, enter "0" instead of "na" in the cell.
5.  Enter data in </t>
    </r>
    <r>
      <rPr>
        <u/>
        <sz val="11"/>
        <rFont val="Arial"/>
        <family val="2"/>
      </rPr>
      <t>actual numbers</t>
    </r>
    <r>
      <rPr>
        <sz val="11"/>
        <rFont val="Arial"/>
        <family val="2"/>
      </rPr>
      <t xml:space="preserve">.  Enter only positive numbers, no truncating (for $1,600,000, please use "1,600,000", not 1.6M, or 1,600)
6.  Unless otherwise stated, please do not include any duplicates in the numbers provided.
7.  Use the "Comments" section in column S to enter any comments or notes related to the data, or to explain why it could not be provided
8.  Review the metrics produced in the </t>
    </r>
    <r>
      <rPr>
        <i/>
        <sz val="11"/>
        <rFont val="Arial"/>
        <family val="2"/>
      </rPr>
      <t>Metric Calculations</t>
    </r>
    <r>
      <rPr>
        <sz val="11"/>
        <rFont val="Arial"/>
        <family val="2"/>
      </rPr>
      <t xml:space="preserve"> tab to ensure rough accuracy of the numbers entered
9.  Please note: the TOTAL lines are not user editable.  To input values at the TOTAL level, use the Unknown/Other entry to ensure the total is correct
</t>
    </r>
    <r>
      <rPr>
        <b/>
        <sz val="11"/>
        <color rgb="FFFF0000"/>
        <rFont val="Arial"/>
        <family val="2"/>
      </rPr>
      <t xml:space="preserve">
NOTE: </t>
    </r>
    <r>
      <rPr>
        <b/>
        <sz val="11"/>
        <rFont val="Arial"/>
        <family val="2"/>
      </rPr>
      <t>If you are going to send individual tabs to different members of your organization, please copy and paste the values back into your master copy before submitting the final survey.</t>
    </r>
    <r>
      <rPr>
        <sz val="11"/>
        <rFont val="Arial"/>
        <family val="2"/>
      </rPr>
      <t xml:space="preserve">
* Metric Data is the total count of metric data items available to calculate metrics based on the data provided. It is not a measure of completeness. (For example, you may enter a "0" or an "NA" on the Account tab because your company does not track a specific data point ("NA") or engage in a particular sales channel ("0"). In these cases, the Account Setup tab would be considered complete, but there is not an available metric.
</t>
    </r>
  </si>
  <si>
    <t>Company Profile</t>
  </si>
  <si>
    <t xml:space="preserve"> Data Entry</t>
  </si>
  <si>
    <t>Subgroup</t>
  </si>
  <si>
    <t>Data Item</t>
  </si>
  <si>
    <t>Item Detail</t>
  </si>
  <si>
    <t>Response</t>
  </si>
  <si>
    <t>Entity Demographics</t>
  </si>
  <si>
    <t>Country</t>
  </si>
  <si>
    <t>Select whether your company is based in the United States or Canada</t>
  </si>
  <si>
    <t>Entity Type</t>
  </si>
  <si>
    <t>Fixed Services or Wireless Carrier</t>
  </si>
  <si>
    <t>1.  Account Acquisition &amp; Retention</t>
  </si>
  <si>
    <t xml:space="preserve">     Benchmarking</t>
  </si>
  <si>
    <t>Comments</t>
  </si>
  <si>
    <t>Calculations</t>
  </si>
  <si>
    <r>
      <t xml:space="preserve">NOTE: </t>
    </r>
    <r>
      <rPr>
        <sz val="10"/>
        <color rgb="FFFF0000"/>
        <rFont val="Arial"/>
        <family val="2"/>
      </rPr>
      <t xml:space="preserve"> Please fill in all the blue cells, using either a number, a zero or an "NA". Do not leave any blue cells blank.</t>
    </r>
  </si>
  <si>
    <t>DE #</t>
  </si>
  <si>
    <t>Applicable Metrics</t>
  </si>
  <si>
    <t>Jan 2022</t>
  </si>
  <si>
    <t>Feb 2022</t>
  </si>
  <si>
    <t>Mar 2022</t>
  </si>
  <si>
    <t>Apr 2022</t>
  </si>
  <si>
    <t>May 2022</t>
  </si>
  <si>
    <t>Jun 2022</t>
  </si>
  <si>
    <t>Jul 2022</t>
  </si>
  <si>
    <t>Aug 2022</t>
  </si>
  <si>
    <t>Sep 2022</t>
  </si>
  <si>
    <t>Oct 2022</t>
  </si>
  <si>
    <t>Nov 2022</t>
  </si>
  <si>
    <t>Dec 2022</t>
  </si>
  <si>
    <t>APPLICATION</t>
  </si>
  <si>
    <t>Number of Account Applications</t>
  </si>
  <si>
    <t>Number of Account Applications by Type</t>
  </si>
  <si>
    <t>(By Type)</t>
  </si>
  <si>
    <t>1a</t>
  </si>
  <si>
    <t>A1 (Application: % Prime, Subprime), A11.1 (Prime Activation Rate)</t>
  </si>
  <si>
    <t>Number of consumer applications classified as prime.</t>
  </si>
  <si>
    <t>1b</t>
  </si>
  <si>
    <t>A1 (Application: % Prime, Subprime), A11.2 (Subprime Activation Rate)</t>
  </si>
  <si>
    <t>Number of consumer applications classified as subprime</t>
  </si>
  <si>
    <t>1c</t>
  </si>
  <si>
    <t>A1 (Application: % Unscored - customer initiated), A11.3 (Unscored - customer initiated Activation Rate)</t>
  </si>
  <si>
    <t>Number of consumer applications classified as unscored - consumer initiated (credit by-pass)
(Enter 0 if all applications are scored)</t>
  </si>
  <si>
    <t>1d</t>
  </si>
  <si>
    <t>A1 (Application: % Unscored - company initiated), A11.4 (Unscored - company initiated Activation Rate)</t>
  </si>
  <si>
    <t>Number of consumer applications classified as unscored - company initiated
(Enter 0 if all applications are scored)</t>
  </si>
  <si>
    <t>Total Applications</t>
  </si>
  <si>
    <r>
      <t xml:space="preserve">Number of Account Applications by Sales Channel.
</t>
    </r>
    <r>
      <rPr>
        <sz val="8"/>
        <rFont val="Arial"/>
        <family val="2"/>
      </rPr>
      <t xml:space="preserve"> (Note: Total for 2.0 should equal total for 1.0)</t>
    </r>
  </si>
  <si>
    <t>(By Sales Channel of origination)</t>
  </si>
  <si>
    <t>2a</t>
  </si>
  <si>
    <t>A2 (Distribution of Applications by Sales Channel - Direct - Retail Stores), A13 (Activation Rate by Sales Channel - Direct - Retail Stores)</t>
  </si>
  <si>
    <t>Direct - Retail Stores</t>
  </si>
  <si>
    <t>2b</t>
  </si>
  <si>
    <t>A2 (Distribution of Applications by Sales Channel - Direct - Direct Sales), A13 (Activation Rate by Sales Channel - Direct - Direct Sales)</t>
  </si>
  <si>
    <t>Direct - Direct Sales</t>
  </si>
  <si>
    <t>2c</t>
  </si>
  <si>
    <t>A2 (Distribution of Applications by Sales Channel - Direct - Call Center), A13 (Activation Rate by Sales Channel - Direct - Call Center)</t>
  </si>
  <si>
    <t>Direct - Call Center</t>
  </si>
  <si>
    <t>2d</t>
  </si>
  <si>
    <t>A2 (Distribution of Applications by Sales Channel - Direct - Company Websites), A13 (Activation Rate by Sales Channel - Direct - Company Websites)</t>
  </si>
  <si>
    <t>Direct - Company Websites</t>
  </si>
  <si>
    <t>2e</t>
  </si>
  <si>
    <t>A2 (Distribution of Applications by Sales Channel - Direct - Other), A13 (Activation Rate by Sales Channel - Direct - Other)</t>
  </si>
  <si>
    <t>Direct - Other</t>
  </si>
  <si>
    <t>Direct Total</t>
  </si>
  <si>
    <t>A2 (Distribution of Applications by Sales Channel - Indirect), A13 (Activation Rate by Sales Channel - Indirect)</t>
  </si>
  <si>
    <t>Indirect (all types no breakdown)</t>
  </si>
  <si>
    <t>A2 (Distribution of Applications by Sales Channel - Unknown), A13 (Activation Rate by Sales Channel - Unknown)</t>
  </si>
  <si>
    <r>
      <rPr>
        <b/>
        <sz val="8"/>
        <rFont val="Arial"/>
        <family val="2"/>
      </rPr>
      <t>Unknown</t>
    </r>
    <r>
      <rPr>
        <sz val="8"/>
        <rFont val="Arial"/>
        <family val="2"/>
      </rPr>
      <t xml:space="preserve"> (default for this data is zero; if necessary, use this line to adjust so that Direct + Indirect + unknown = Total)</t>
    </r>
  </si>
  <si>
    <r>
      <t>Total Applications</t>
    </r>
    <r>
      <rPr>
        <sz val="8"/>
        <rFont val="Arial"/>
        <family val="2"/>
      </rPr>
      <t xml:space="preserve"> (should equal number of applications in 1.0)</t>
    </r>
  </si>
  <si>
    <t>Number of No Hits</t>
  </si>
  <si>
    <t xml:space="preserve">Total Number of consumer applications that are NO HITS
</t>
  </si>
  <si>
    <t>3a</t>
  </si>
  <si>
    <t>A3.2 (BUREAU No Hit %)</t>
  </si>
  <si>
    <t>BUREAU No Hits</t>
  </si>
  <si>
    <t>3b</t>
  </si>
  <si>
    <t>A3.3 (COMPANY No Hit %)</t>
  </si>
  <si>
    <t>COMPANY No Hits</t>
  </si>
  <si>
    <t>TOTAL</t>
  </si>
  <si>
    <t>Manual Reviews
(by Sales Channel of Origin)</t>
  </si>
  <si>
    <t>Number of consumer applications requiring judgmental evaluation before a credit decision is made.</t>
  </si>
  <si>
    <t>A4.1 (Manual Review % Total), A4.2-4 (Application: Manual Review % by Sales Channel)</t>
  </si>
  <si>
    <r>
      <t xml:space="preserve">Direct </t>
    </r>
    <r>
      <rPr>
        <sz val="8"/>
        <rFont val="Arial"/>
        <family val="2"/>
      </rPr>
      <t>(retail stores, direct sales, call center, company website, other)</t>
    </r>
  </si>
  <si>
    <t>Indirect</t>
  </si>
  <si>
    <r>
      <rPr>
        <b/>
        <sz val="8"/>
        <rFont val="Arial"/>
        <family val="2"/>
      </rPr>
      <t>Unknown</t>
    </r>
    <r>
      <rPr>
        <sz val="8"/>
        <rFont val="Arial"/>
        <family val="2"/>
      </rPr>
      <t xml:space="preserve"> (default for this data is zero; if necessary, use this line to adjust so that Direct + Indirect + Unknown = Total)</t>
    </r>
  </si>
  <si>
    <t>Number of Manual Reviews rejected due to fraud risk</t>
  </si>
  <si>
    <t>A5 (Application: % Manually Reviewed &amp; Rejected due to Fraud Risk)</t>
  </si>
  <si>
    <t>How many manually reviewed applications were rejected/stopped due to suspicion of fraud?
(Out of total applications manually reviewed  - item 4.0)</t>
  </si>
  <si>
    <t xml:space="preserve">Number of Applications with Risk Mitigation
</t>
  </si>
  <si>
    <t>Number of consumer applications where some risk mitigation condition(s) or measure(s) is required (e.g. deposits, credit limit, limit lines or services, required down payments due to risk profile).</t>
  </si>
  <si>
    <t>(All types of Mitigation)</t>
  </si>
  <si>
    <t>A6.1 (Application: % with Risk Mitigation Total), A6.2 (Application: % with Risk Mitigation by Sales Channel - Direct)</t>
  </si>
  <si>
    <t>A6.1 (Application: % with Risk Mitigation Total), A6.2 (Application: % with Risk Mitigation by Sales Channel - Indirect)</t>
  </si>
  <si>
    <t>A6.1 (Application: % with Risk Mitigation Total), A6.2 (Application: % with Risk Mitigation by Sales Channel - Unknown)</t>
  </si>
  <si>
    <r>
      <rPr>
        <b/>
        <sz val="8"/>
        <rFont val="Arial"/>
        <family val="2"/>
      </rPr>
      <t>Unknown</t>
    </r>
    <r>
      <rPr>
        <sz val="8"/>
        <rFont val="Arial"/>
        <family val="2"/>
      </rPr>
      <t xml:space="preserve"> (default for this data is zero; if necessary, use this line to adjust so that Direct + Indirect = Total)</t>
    </r>
  </si>
  <si>
    <t>Security Deposits</t>
  </si>
  <si>
    <t>A8 (Application: Security Deposit Conversion Rate)</t>
  </si>
  <si>
    <t>Total number of consumer applications where a security deposit was assessed.</t>
  </si>
  <si>
    <t>ACTIVATION</t>
  </si>
  <si>
    <t>Number of Account Activations</t>
  </si>
  <si>
    <r>
      <t xml:space="preserve">Number of Consumer Account Activations  
</t>
    </r>
    <r>
      <rPr>
        <sz val="8"/>
        <rFont val="Arial"/>
        <family val="2"/>
      </rPr>
      <t>(before any accounting reserves)</t>
    </r>
  </si>
  <si>
    <t>8a</t>
  </si>
  <si>
    <t>A10 (Activation: % unscored - company initiated), A11.1 (Activation Rate - Total), A11.2 (Activation Rate - scored - prime), A14.1 (Activation: Manual Review % - Total), (A15.1 (Activation:% with Risk Mitigation Total), A16 (Activation: Credit Costs per New Account), B4.2 (Accounts Impacted by Fraud Type as a Percentage of Account Activations), B5 (Total Fraud Disconnections as a Percentage of Active Accounts)</t>
  </si>
  <si>
    <t>Number of consumer ACTIVATIONS classified as prime</t>
  </si>
  <si>
    <t>8b</t>
  </si>
  <si>
    <t>A10 (Activation: % unscored - company initiated), A11.1 (Activation Rate - Total), A11.3 (Activation Rate - scored - subprime), A14.1 (Activation: Manual Review % - Total), (A15.1 (Activation:% with Risk Mitigation Total), A16 (Activation: Credit Costs per New Account), B4.2 (Accounts Impacted by Fraud Type as a Percentage of Account Activations), B5 (Total Fraud Disconnections as a Percentage of Active Accounts)</t>
  </si>
  <si>
    <t>Number of consumer ACTIVATIONS classified as subprime</t>
  </si>
  <si>
    <t>8c</t>
  </si>
  <si>
    <t>A10 (Activation: % unscored - company initiated), A11.1 (Activation Rate - Total), A11.4 (Activation Rate - unscored - customer initiated), A14.1 (Activation: Manual Review % - Total), (A15.1 (Activation:% with Risk Mitigation Total), A16 (Activation: Credit Costs per New Account), B4.2 (Accounts Impacted by Fraud Type as a Percentage of Account Activations), B5 (Total Fraud Disconnections as a Percentage of Active Accounts)</t>
  </si>
  <si>
    <t>Number of consumer account activations classified as unscored - consumer initiated (credit by-pass).  (Enter 0 if all applications are scored)</t>
  </si>
  <si>
    <t>8d</t>
  </si>
  <si>
    <t>A10 (Activation: % unscored - company initiated), A11.1 (Activation Rate - Total), A11.5 (Activation Rate - unscored - company initiated), A14.1 (Activation: Manual Review % - Total), (A15.1 (Activation:% with Risk Mitigation Total), A16 (Activation: Credit Costs per New Account), B4.2 (Accounts Impacted by Fraud Type as a Percentage of Account Activations), B5 (Total Fraud Disconnections as a Percentage of Active Accounts)</t>
  </si>
  <si>
    <t>Number of consumer account activations classified as unscored - company initiated.  (Enter 0 if all applications are scored)</t>
  </si>
  <si>
    <t>TOTAL Activations</t>
  </si>
  <si>
    <t>Account Activations (By Sales Channel)</t>
  </si>
  <si>
    <r>
      <t xml:space="preserve">Number of Activations by Sales Channel. 
</t>
    </r>
    <r>
      <rPr>
        <sz val="8"/>
        <rFont val="Arial"/>
        <family val="2"/>
      </rPr>
      <t>(Note: Total for 9.0 should equal total for 8.0)</t>
    </r>
  </si>
  <si>
    <t>9a</t>
  </si>
  <si>
    <t>A12 (Distribution of Activations by Sales Channel), A13 (Activation Rate by Sales Channel), A14.2 (Activation: Manual Review % by Sales Channel), B1 (Never Pay by Sales Channel of Origination), B4.3a (Fraud as a Percentage of Account Activations (By Sales Channel of Origination) - Direct)</t>
  </si>
  <si>
    <t>9b</t>
  </si>
  <si>
    <t>9c</t>
  </si>
  <si>
    <t>9d</t>
  </si>
  <si>
    <t>Direct - Carrier Websites</t>
  </si>
  <si>
    <t>9e</t>
  </si>
  <si>
    <t>A12 (Distribution of Activations by Sales Channel), A13 (Activation Rate by Sales Channel), A14.2 (Activation: Manual Review % by Sales Channel), B1 (Never Pay by Sales Channel of Origination), B4.3b (Fraud as a Percentage of Account Activations (By Sales Channel of Origination) - Indirect)</t>
  </si>
  <si>
    <t>A12 (Distribution of Activations by Sales Channel), A13 (Activation Rate by Sales Channel), A14.2 (Activation: Manual Review % by Sales Channel), B1 (Never Pay by Sales Channel of Origination), B4.3c (Fraud as a Percentage of Account Activations (By Sales Channel of Origination) - Unknown)</t>
  </si>
  <si>
    <r>
      <t>Unknown</t>
    </r>
    <r>
      <rPr>
        <sz val="8"/>
        <rFont val="Arial"/>
        <family val="2"/>
      </rPr>
      <t xml:space="preserve"> (default for this data is zero; if necessary, use this line to adjust so that Direct + Indirect + Unknown = Total)</t>
    </r>
  </si>
  <si>
    <r>
      <t>TOTAL</t>
    </r>
    <r>
      <rPr>
        <sz val="8"/>
        <rFont val="Arial"/>
        <family val="2"/>
      </rPr>
      <t xml:space="preserve"> (should equal number of activations in 8.0)</t>
    </r>
  </si>
  <si>
    <t>Manual Reviews by Sales Channel</t>
  </si>
  <si>
    <t>Of the consumer applications that were manually reviewed (item 4.0) how many were ACTIVATED.</t>
  </si>
  <si>
    <t>A14.1 (Activation: Manual Review % Total), A14.2 (Activation: Manual Review % by Sales Channel)</t>
  </si>
  <si>
    <t>Risk Mitigation</t>
  </si>
  <si>
    <t>A15.1 (Activation:% with Risk Mitigation Total)</t>
  </si>
  <si>
    <t>TOTAL NUMBER OF ACTIVATIONS WITH RISK MITIGATION APPLIED</t>
  </si>
  <si>
    <t xml:space="preserve">Security Deposits </t>
  </si>
  <si>
    <t>Number of ACTIVATIONS for which a SECURITY DEPOSIT was assessed</t>
  </si>
  <si>
    <t>RETENTION</t>
  </si>
  <si>
    <t>Number of Active Accounts</t>
  </si>
  <si>
    <t>Number of active consumer accounts (month-end). By Credit Risk Class</t>
  </si>
  <si>
    <t>B11 (% of Existing Base Customers Prime), E11 (Involuntary Account Churn Share (of Total # of Accounts))</t>
  </si>
  <si>
    <t>Number of active consumer accounts classified as prime.</t>
  </si>
  <si>
    <t>(by Credit Classification)</t>
  </si>
  <si>
    <t>B11 (% of Existing Base Customers Subprime), E11 (Involuntary Account Churn Share (of Total # of Accounts))</t>
  </si>
  <si>
    <t>Number of active consumer accounts classified as subprime.</t>
  </si>
  <si>
    <t>B11 (% of Existing Base Customers Unscored or Unknown - customer initiated), E11 (Involuntary Account Churn Share (of Total # of Accounts))</t>
  </si>
  <si>
    <t>Number of active consumer accounts classified as unscored or unknown credit class. (CUSTOMER Initiated/Credit Freeze).  Enter 0 if all accounts are scored.</t>
  </si>
  <si>
    <t>B11 (% of Existing Base Customers Unscored or Unknown - company initiated), E11 (Involuntary Account Churn Share (of Total # of Accounts))</t>
  </si>
  <si>
    <t>Number of active consumer accounts classified as unscored or unknown credit class. (COMPANY decision) Enter 0 if all accounts are scored.</t>
  </si>
  <si>
    <t>Total Number of Active Consumer Accounts</t>
  </si>
  <si>
    <t>Number of active consumer accounts (month-end). By channel of most recent interaction</t>
  </si>
  <si>
    <t>B2 (Non Pay by Sales Channel of Last Interaction - Direct, Total)</t>
  </si>
  <si>
    <t>B2 (Non Pay by Sales Channel of Last Interaction - Indirect, Total)</t>
  </si>
  <si>
    <t xml:space="preserve">(By most recent Channel of </t>
  </si>
  <si>
    <t>B2 (Non Pay by Sales Channel of Last Interaction - Unknown, Total)</t>
  </si>
  <si>
    <t>interaction)</t>
  </si>
  <si>
    <t>Total Number of Active Consumer Accounts (Should = item 12 above)</t>
  </si>
  <si>
    <t>6 Month Survival Data</t>
  </si>
  <si>
    <t>Number of consumer account activations from 6 months prior to survey month</t>
  </si>
  <si>
    <t>B12 (6 Month Survival Rate)</t>
  </si>
  <si>
    <r>
      <t>Number of consumer account activations (NOT lines) before any accounting reserves from 6 months</t>
    </r>
    <r>
      <rPr>
        <sz val="8"/>
        <rFont val="Arial"/>
        <family val="2"/>
      </rPr>
      <t xml:space="preserve"> </t>
    </r>
    <r>
      <rPr>
        <b/>
        <sz val="8"/>
        <rFont val="Arial"/>
        <family val="2"/>
      </rPr>
      <t>prior</t>
    </r>
    <r>
      <rPr>
        <sz val="8"/>
        <rFont val="Arial"/>
        <family val="2"/>
      </rPr>
      <t xml:space="preserve"> </t>
    </r>
    <r>
      <rPr>
        <b/>
        <sz val="8"/>
        <rFont val="Arial"/>
        <family val="2"/>
      </rPr>
      <t>to the survey month</t>
    </r>
  </si>
  <si>
    <t>Number of consumer account activations from 6 months prior still active at the end of the survey month.</t>
  </si>
  <si>
    <t>Number of consumer accounts (NOT lines) that were activated 6 months prior that are still active on the last day of the survey month (subset of 13.0)</t>
  </si>
  <si>
    <t>Net Account Disconnections</t>
  </si>
  <si>
    <t>Net Number of Accounts Disconnected</t>
  </si>
  <si>
    <t>16a</t>
  </si>
  <si>
    <t>E11 (Involuntary Account Churn Share (of Total # Accounts)), E12 (Involuntary Account Churn Share (of Total Account Churn)), E13.1 (Soft Disconnect Roll Rate), E13.2 (Hard Disconnect Roll Rate)</t>
  </si>
  <si>
    <t>Net Number of Accounts Involuntarily Disconnected</t>
  </si>
  <si>
    <t>16b</t>
  </si>
  <si>
    <t>E12 (Involuntary Account Churn Share (of Total Account Churn)), E13.2 (Hard Disconnect Roll Rate)</t>
  </si>
  <si>
    <t>Net Number of Accounts Voluntarily Disconnected</t>
  </si>
  <si>
    <t>Total net number of Accounts Hard Disconnected</t>
  </si>
  <si>
    <t>E13.1 (Soft Disconnect Roll Rate)</t>
  </si>
  <si>
    <t>Number of accounts soft disconnected in the month.</t>
  </si>
  <si>
    <t>CREDIT COSTS</t>
  </si>
  <si>
    <t>Credit Costs</t>
  </si>
  <si>
    <t>A7 (Credit Costs per New Account Application), A16 (Activation: Credit Costs per New Account)</t>
  </si>
  <si>
    <r>
      <t>Operational costs associated with evaluating consumer credit.</t>
    </r>
    <r>
      <rPr>
        <u/>
        <sz val="8"/>
        <rFont val="Arial"/>
        <family val="2"/>
      </rPr>
      <t/>
    </r>
  </si>
  <si>
    <t>Data Completion Table</t>
  </si>
  <si>
    <t>Total</t>
  </si>
  <si>
    <t>Completed Data Items</t>
  </si>
  <si>
    <t>Items with Zero</t>
  </si>
  <si>
    <t xml:space="preserve">Blanks </t>
  </si>
  <si>
    <t>NA</t>
  </si>
  <si>
    <t>Negative Numbers</t>
  </si>
  <si>
    <t>Totals</t>
  </si>
  <si>
    <t>2.  Fraud</t>
  </si>
  <si>
    <t>Number of Never Pay by Sales Channel of account origination</t>
  </si>
  <si>
    <t xml:space="preserve">Number of accounts that were cancelled during the month from which a SERVICE payment (Monthly Recurring Charge) was never received. </t>
  </si>
  <si>
    <t>B1 (Never Pay by Sales Channel of Origination - Direct), B3 (Never/Non Pay Ratio)</t>
  </si>
  <si>
    <t>Direct (retail stores, direct sales, call centers, company websites, other)</t>
  </si>
  <si>
    <t>B1 (Never Pay by Sales Channel of Origination - Indirect), B3 (Never/Non Pay Ratio)</t>
  </si>
  <si>
    <t>NEVER PAY</t>
  </si>
  <si>
    <t>B1 (Never Pay by Sales Channel of Origination - Unknown), B3 (Never/Non Pay Ratio)</t>
  </si>
  <si>
    <t>Unknown (default for this data is zero; if necessary, use this line to adjust so that Direct + Indirect = Total)</t>
  </si>
  <si>
    <t xml:space="preserve">and </t>
  </si>
  <si>
    <t xml:space="preserve">Total Never Pay by Sales Channel (Direct, Indirect &amp;Unknown)
</t>
  </si>
  <si>
    <t>NON-PAY</t>
  </si>
  <si>
    <t>Number of Non Pay by last Channel of Interaction</t>
  </si>
  <si>
    <t>B1.1, B1.2</t>
  </si>
  <si>
    <t>Number of accounts that were cancelled during the month because SERVICE payments (Monthly Recurring Charge) stopped</t>
  </si>
  <si>
    <t>B2 (Non Pay by Sales Channel of Last Interaction - Direct), B3 (Never/Non Pay Ratio)</t>
  </si>
  <si>
    <t>Note:  Non-Pay excludes Never Pay accounts</t>
  </si>
  <si>
    <t>B2 (Non Pay by Sales Channel of Last Interaction - Indirect), B3 (Never/Non Pay Ratio)</t>
  </si>
  <si>
    <t>B2 (Non Pay by Sales Channel of Last Interaction - Unknown), B3 (Never/Non Pay Ratio)</t>
  </si>
  <si>
    <t xml:space="preserve">Total Non Pay by Sales Channel (Direct, Indirect &amp;Unknown)
</t>
  </si>
  <si>
    <t>Accounts Impacted by fraud by sales channel of account origination</t>
  </si>
  <si>
    <t>Number of consumer accounts impacted by identified fraud, by the channel of account origination</t>
  </si>
  <si>
    <t>B4.1 (Accounts Impacted by Fraud Type as a Percentage of Existing Accounts), B4.2 (Accounts Impacted by Fraud Type as a Percentage of Account Activations), B4.3 (Fraud as a Percentage of Account Activations (By Sales Channel of Origination) - Direct)</t>
  </si>
  <si>
    <t>IDENTIFIED</t>
  </si>
  <si>
    <t>B4.1 (Accounts Impacted by Fraud Type as a Percentage of Existing Accounts), B4.2 (Accounts Impacted by Fraud Type as a Percentage of Account Activations), B4.3 (Fraud as a Percentage of Account Activations (By Sales Channel of Origination) - Indirect)</t>
  </si>
  <si>
    <t>FRAUD</t>
  </si>
  <si>
    <t>B4.1 (Accounts Impacted by Fraud Type as a Percentage of Existing Accounts), B4.2 (Accounts Impacted by Fraud Type as a Percentage of Account Activations), B4.3 (Fraud as a Percentage of Account Activations (By Sales Channel of Origination) - Unknown)</t>
  </si>
  <si>
    <t>TOTAL Identified Fraud Accounts</t>
  </si>
  <si>
    <t>Fraud Disconnects</t>
  </si>
  <si>
    <t>B5 (Total Fraud Disconnections as a Percentage of Active Accounts)</t>
  </si>
  <si>
    <t>Number of fraud disconnections in a given month</t>
  </si>
  <si>
    <t>SUBSCRIPTION
 FRAUD</t>
  </si>
  <si>
    <t>Average Fraud Duration for Subscription Fraud</t>
  </si>
  <si>
    <t>B6 (Average Fraud Duration (Days): Subscription Fraud)</t>
  </si>
  <si>
    <t>Average number of days accounts were active before being cancelled for Subscription/Application Fraud.</t>
  </si>
  <si>
    <t>3.  Payment</t>
  </si>
  <si>
    <t>BILLING NOTIFICATION</t>
  </si>
  <si>
    <t>Billing Method</t>
  </si>
  <si>
    <t>Number of accounts receiving a bill in the following formats:</t>
  </si>
  <si>
    <t>30a</t>
  </si>
  <si>
    <t>C1 (Accounts by Billing Method - Electronic Only)</t>
  </si>
  <si>
    <t>Electronic Only (electronic notification given to customer that their bill is ready to be reviewed. Includes email, text message, etc.)</t>
  </si>
  <si>
    <t>30b</t>
  </si>
  <si>
    <t>C1 (Accounts by Billing Method - Paper Only)</t>
  </si>
  <si>
    <t>Paper Only</t>
  </si>
  <si>
    <t>30c</t>
  </si>
  <si>
    <t>C1 (Accounts by Billing Method - Both Electronic and Paper)</t>
  </si>
  <si>
    <t>Both Electronic &amp; Paper</t>
  </si>
  <si>
    <t>30d</t>
  </si>
  <si>
    <t>C1 (Accounts by Billing Method - No Notification)</t>
  </si>
  <si>
    <t>No Notification (No notification of any kind sent, but the invoice is regularly available for the customer to view on the company or third party website)</t>
  </si>
  <si>
    <t>30e</t>
  </si>
  <si>
    <t>C1 (Accounts by Billing Method - Other/Unknown)</t>
  </si>
  <si>
    <t>Other / Unknown (default for this data is zero; if necessary, use this line to adjust so that sum of billing methods equals total number of accounts billed during the period)</t>
  </si>
  <si>
    <t>PAYMENT CHANNEL</t>
  </si>
  <si>
    <t xml:space="preserve">Number of Payments by Channel
(consumer only) </t>
  </si>
  <si>
    <t>C10.1</t>
  </si>
  <si>
    <t xml:space="preserve">Number of payments made by active accounts through the following channels: </t>
  </si>
  <si>
    <t>31a</t>
  </si>
  <si>
    <t>Lockbox</t>
  </si>
  <si>
    <t>31b</t>
  </si>
  <si>
    <t>Phone - VRU/IVR</t>
  </si>
  <si>
    <t>31c</t>
  </si>
  <si>
    <t>Phone - Agent</t>
  </si>
  <si>
    <t>31d</t>
  </si>
  <si>
    <t>Autopay</t>
  </si>
  <si>
    <t>31e</t>
  </si>
  <si>
    <t>Retail Store</t>
  </si>
  <si>
    <t>31f</t>
  </si>
  <si>
    <t>Carrier Website</t>
  </si>
  <si>
    <t>31g</t>
  </si>
  <si>
    <t>Mobile App</t>
  </si>
  <si>
    <t>31h</t>
  </si>
  <si>
    <t>Bank Portal</t>
  </si>
  <si>
    <t>31i</t>
  </si>
  <si>
    <t>Third Party</t>
  </si>
  <si>
    <t>31j</t>
  </si>
  <si>
    <t>Other/Unknown Type</t>
  </si>
  <si>
    <t>Total Number of Payments Received During the Month</t>
  </si>
  <si>
    <t>PAYMENT METHODS</t>
  </si>
  <si>
    <t>Number of Payments by Method 
(consumer only)</t>
  </si>
  <si>
    <t>C20.1, C30, C31.1</t>
  </si>
  <si>
    <t>Number of payments made by each of the following payment methods:</t>
  </si>
  <si>
    <t>33a</t>
  </si>
  <si>
    <t>EFT/ACH -Recurring (auto-debit)</t>
  </si>
  <si>
    <t>33b</t>
  </si>
  <si>
    <t>EFT/ACH - One-time (checking/savings, third party payment provider)</t>
  </si>
  <si>
    <t>33c</t>
  </si>
  <si>
    <t>Paper Check (Mail/In-person)</t>
  </si>
  <si>
    <t>33d</t>
  </si>
  <si>
    <t>Debit Card - Recurring</t>
  </si>
  <si>
    <t>33e</t>
  </si>
  <si>
    <t>Debit Card - One-Time</t>
  </si>
  <si>
    <t>33f</t>
  </si>
  <si>
    <t>Credit Card -Recurring</t>
  </si>
  <si>
    <t>33g</t>
  </si>
  <si>
    <t>Credit Card -One-Time</t>
  </si>
  <si>
    <t>Debit/Credit - Total</t>
  </si>
  <si>
    <t>33i</t>
  </si>
  <si>
    <t>Cash (at direct retail or indirect dealer locations)</t>
  </si>
  <si>
    <t>33j</t>
  </si>
  <si>
    <t>Other</t>
  </si>
  <si>
    <t>TOTAL (should equal total in 31.0)</t>
  </si>
  <si>
    <t>PAYMENT OPERATIONS</t>
  </si>
  <si>
    <t>Number of Payment Reversals
(consumer)</t>
  </si>
  <si>
    <t>C31.1</t>
  </si>
  <si>
    <t>Number of payment reversals</t>
  </si>
  <si>
    <t>36a</t>
  </si>
  <si>
    <t>C30 (Payment Reversal Rate (consumer only))</t>
  </si>
  <si>
    <t>Number of EFT/ACH payments reversed of CONSUMER ONLY payments</t>
  </si>
  <si>
    <t>36b</t>
  </si>
  <si>
    <t>C30 (Paper Check Reversal Rate (consumer only))</t>
  </si>
  <si>
    <t>Number of Checks that are reversed (i.e. NSFs, stop payments, check reversals) of CONSUMER ONLY payments made with paper check</t>
  </si>
  <si>
    <t>36c</t>
  </si>
  <si>
    <t>C30 (Debit Card Reversal Rate (consumer only))</t>
  </si>
  <si>
    <t>Number of Debit Card payments that are reversed of CONSUMER ONLY payments</t>
  </si>
  <si>
    <t>36d</t>
  </si>
  <si>
    <t>C30 (Credit Card Reversal Rate (consumer only))</t>
  </si>
  <si>
    <t>Number of Credit Card payments that are reversed of CONSUMER ONLY credit card payments</t>
  </si>
  <si>
    <t>TOTAL payment reversals (consumer)</t>
  </si>
  <si>
    <t>4.  Accounts Receivable and Write-offs</t>
  </si>
  <si>
    <t>ACCOUNTS RECEIVABLE</t>
  </si>
  <si>
    <t>Gross Subscriber Revenue</t>
  </si>
  <si>
    <t>D10 (Net Bad Debt), D11 (Gross Bad Debt)</t>
  </si>
  <si>
    <t>Total gross subscriber revenue billed during the Month</t>
  </si>
  <si>
    <t>Gross Subscriber Revenue excluding Pre-Paid</t>
  </si>
  <si>
    <t>D3 (Days Sales Outstanding)</t>
  </si>
  <si>
    <t>Total gross subscriber revenue billed (from above), excluding any Pre-Paid or "pay as you go" services.</t>
  </si>
  <si>
    <t>Total Gross Dollars Recovered</t>
  </si>
  <si>
    <t>D10 (Net Bad Debt), F20 (Gross Recovery Rate)</t>
  </si>
  <si>
    <t>Total dollars recovered for each month.  See comments.</t>
  </si>
  <si>
    <t xml:space="preserve">Dollar Value of Accounts Receivable </t>
  </si>
  <si>
    <t>Dollar value of Accounts Receivable in each bucket.</t>
  </si>
  <si>
    <t>43a</t>
  </si>
  <si>
    <t>D2 (Distribution of Dollar Value in AR Portfolio (accounting method)), D3 (Days Sales Outstanding), D4 (Delinquency Roll Rate: $ Value)</t>
  </si>
  <si>
    <t>Dollar value of Current Accounts Receivable</t>
  </si>
  <si>
    <t>43b</t>
  </si>
  <si>
    <t>Dollar value of 1-30 DPD Accounts Receivable</t>
  </si>
  <si>
    <t>43c</t>
  </si>
  <si>
    <t>Dollar value of 31-60 DPD Accounts Receivable</t>
  </si>
  <si>
    <t>43d</t>
  </si>
  <si>
    <t>Dollar value of 61-90 DPD Accounts Receivable</t>
  </si>
  <si>
    <t>43e</t>
  </si>
  <si>
    <t>Dollar value of 91+ DPD Accounts Receivable</t>
  </si>
  <si>
    <t>TOTAL Dollar Value of Accounts Receivable</t>
  </si>
  <si>
    <t xml:space="preserve">Number of Accounts Receivable </t>
  </si>
  <si>
    <t>Number of Accounts in each bucket. 
(Corresponding to values in item #43 above)</t>
  </si>
  <si>
    <t>45a</t>
  </si>
  <si>
    <t>D1 (Distribution of Accounts in AR Portfolio (accounting method)</t>
  </si>
  <si>
    <t>Number of Current Accounts Receivable</t>
  </si>
  <si>
    <t>45b</t>
  </si>
  <si>
    <t>Number of 1-30 DPD Accounts Receivable</t>
  </si>
  <si>
    <t>45c</t>
  </si>
  <si>
    <t>Number of 31-60 DPD Accounts Receivable</t>
  </si>
  <si>
    <t>45d</t>
  </si>
  <si>
    <t>Number of 61-90 DPD Accounts Receivable</t>
  </si>
  <si>
    <t>45e</t>
  </si>
  <si>
    <t>Number of 91+ DPD Accounts Receivable</t>
  </si>
  <si>
    <t>TOTAL Number of Accounts Receivable</t>
  </si>
  <si>
    <t>Days in Period</t>
  </si>
  <si>
    <t>D3.1 and D3.2 (Days Sales Outstanding Coincident and 3 month average)</t>
  </si>
  <si>
    <t>Number of days in the survey month</t>
  </si>
  <si>
    <t>PROMISES KEPT</t>
  </si>
  <si>
    <t>Promise to pay extensions granted compared with actual payments made.</t>
  </si>
  <si>
    <t>D12 (Promise Kept Rate)</t>
  </si>
  <si>
    <t>Promises Kept</t>
  </si>
  <si>
    <t>Promises Made</t>
  </si>
  <si>
    <t>WRITE-OFF</t>
  </si>
  <si>
    <t>Total Number of Accounts Written Off by category</t>
  </si>
  <si>
    <t>Total number of accounts written off by category of Disconnect
(Corresponding to write off dollars below in DE item #50).  See Comments</t>
  </si>
  <si>
    <t>By Category</t>
  </si>
  <si>
    <t>49a</t>
  </si>
  <si>
    <t>E2.1 (Distribution of Write-Offs (# of Accounts)), E3.1 (Average Write-Off Balance Total)</t>
  </si>
  <si>
    <t>Voluntary Disconnects</t>
  </si>
  <si>
    <t>Voluntary/Involuntary</t>
  </si>
  <si>
    <t>49b</t>
  </si>
  <si>
    <t>Involuntary Disconnects</t>
  </si>
  <si>
    <t>49c</t>
  </si>
  <si>
    <t>Other/Unknown</t>
  </si>
  <si>
    <t xml:space="preserve">Total number of accounts written off </t>
  </si>
  <si>
    <t>Gross Dollar Value of Write-Offs by category</t>
  </si>
  <si>
    <t>D10, D11, E3</t>
  </si>
  <si>
    <t>Gross dollars written off by category of disconnect
(Corresponding to the accounts above in DE item #49)</t>
  </si>
  <si>
    <t>50a</t>
  </si>
  <si>
    <t>D10 (Net Bad Debt), D11 (Gross Bad Debt), E1 (Distribution of Write-Offs ($))</t>
  </si>
  <si>
    <t>50b</t>
  </si>
  <si>
    <t>50c</t>
  </si>
  <si>
    <t>TOTAL Gross Dollars Written Off</t>
  </si>
  <si>
    <t xml:space="preserve"> Total Number of Accounts Written-Off Accounts by Type</t>
  </si>
  <si>
    <t>E2, E3</t>
  </si>
  <si>
    <t>Number of accounts by type of write-off
Accounts processed to completion during the period</t>
  </si>
  <si>
    <t>By Type</t>
  </si>
  <si>
    <t>51a</t>
  </si>
  <si>
    <t>E2.2 (Distribution of Write-Offs (# of Accounts)), E3.2 (Average Write-Off Balance Total)</t>
  </si>
  <si>
    <t>Non-Pay</t>
  </si>
  <si>
    <t>Non-Pay/Never Pay</t>
  </si>
  <si>
    <t>51b</t>
  </si>
  <si>
    <t>Never-Pay</t>
  </si>
  <si>
    <t>51c</t>
  </si>
  <si>
    <t>TOTAL (should equal write-off accounts, #49.0)</t>
  </si>
  <si>
    <t xml:space="preserve">Dollar Value of Types of Write-Off Accounts </t>
  </si>
  <si>
    <t>E1</t>
  </si>
  <si>
    <t>Value of write-off by type
Dollars processed to completion during the period</t>
  </si>
  <si>
    <t>52a</t>
  </si>
  <si>
    <t>E1.2 (Distribution of Write-Offs ($))</t>
  </si>
  <si>
    <t>52b</t>
  </si>
  <si>
    <t>52c</t>
  </si>
  <si>
    <t>TOTAL (should equal gross write-offs, #50.0)</t>
  </si>
  <si>
    <t>Write-off Lag</t>
  </si>
  <si>
    <t>E10 (Write-off Lag (Days))</t>
  </si>
  <si>
    <t>Average time period (in days) from disconnect to write-off.</t>
  </si>
  <si>
    <t>% of Written-Off Accounts with Unreturned Equipment Charges</t>
  </si>
  <si>
    <t>E4 (Write-offs with unreturned equipment charges)</t>
  </si>
  <si>
    <t>Total number of Accounts Written-off with non-return equipment fees</t>
  </si>
  <si>
    <t>5.  Recovery</t>
  </si>
  <si>
    <t>GROSS    RECOVERY</t>
  </si>
  <si>
    <t>Total Gross Dollars Recovered (Third Party)</t>
  </si>
  <si>
    <t>F11 (Effective Commission Rate), F21.0 (Gross Recovery Rate), F22 (Share of 3rd Party Recovery)</t>
  </si>
  <si>
    <t>Total dollar value of payments received this month for accounts placed in all assignment tiers with third parties.</t>
  </si>
  <si>
    <t>OCA Assignment</t>
  </si>
  <si>
    <t>Minimum Balance Placed</t>
  </si>
  <si>
    <t>F1 (Minimum Balance Placed)</t>
  </si>
  <si>
    <t>INITIAL</t>
  </si>
  <si>
    <t>Account Tenure at First Placement 
(Sum of accounts placed  by tenure should equal the number of accounts placed in First Assignment, i.e. DE item #62.0 should equal DE item #65.1)</t>
  </si>
  <si>
    <t>Number of accounts within each of the age/tenure buckets. 
(Tenure of Account not tenure of the debt)</t>
  </si>
  <si>
    <t>62a</t>
  </si>
  <si>
    <t>F2 (Account Tenure at Minimum Placement)</t>
  </si>
  <si>
    <t>0-6 months</t>
  </si>
  <si>
    <t>62b</t>
  </si>
  <si>
    <t>7-12 months</t>
  </si>
  <si>
    <t>62c</t>
  </si>
  <si>
    <t>13-18 months</t>
  </si>
  <si>
    <t>62d</t>
  </si>
  <si>
    <t>19-24 months</t>
  </si>
  <si>
    <t>62e</t>
  </si>
  <si>
    <t>25+ months</t>
  </si>
  <si>
    <t>TOTAL (Should equal DE item #65.1)</t>
  </si>
  <si>
    <t>Average Days Past Due (DPD) at First Assignment</t>
  </si>
  <si>
    <t>Average number of days that accounts are past due or past disconnect upon being placed with a third party for the first time. (First Assignment)</t>
  </si>
  <si>
    <t>64a</t>
  </si>
  <si>
    <t>F3.1 (Average Days Past Due at Placement)</t>
  </si>
  <si>
    <t>Past Due at First Assignment</t>
  </si>
  <si>
    <t>Average Days Past Hard Disconnect at First Assignment</t>
  </si>
  <si>
    <t>64b</t>
  </si>
  <si>
    <t xml:space="preserve"> F3.2 (Average Days Past Disconnect at Placement)</t>
  </si>
  <si>
    <t>Past Disconnect at First Assignment</t>
  </si>
  <si>
    <t>FIRST ASSIGNMENT</t>
  </si>
  <si>
    <t>Number of Accounts Placed into First Assignment</t>
  </si>
  <si>
    <t>F4 (Average Balance Placed)</t>
  </si>
  <si>
    <t>Number of individual accounts placed into the First Assignment each month.</t>
  </si>
  <si>
    <t>Dollars Placed into First Assignment</t>
  </si>
  <si>
    <t>F4 (Average Balance Placed), F21.1 (Gross Recovery Rate (first assignment)), F23.1 (Net Back % (first assignment)), F24.1 (Unit Yield (first assignment))</t>
  </si>
  <si>
    <t>Dollar value of accounts placed into the First Assignment each month.</t>
  </si>
  <si>
    <t>Gross Dollars Recovered 
Pre-Primary</t>
  </si>
  <si>
    <t>F11 (Effective Commission Rate), F21.1 (Gross Recovery Rate (first assignment)), F22.1 (Share of 3rd Party Recovery (first assignment)), F23.1 (Net Back % (first assignment)), F24.1 (Unit Yield (first assignment))</t>
  </si>
  <si>
    <t>Dollar value of payments received for accounts placed with a third party in First Assignment (for each month).</t>
  </si>
  <si>
    <t>Placement Time in First Assignment</t>
  </si>
  <si>
    <t>F5.1 (Placement Time First Assignment)
See comments</t>
  </si>
  <si>
    <t>Average length of time (in days) an account is scheduled to remain in the First Assignment</t>
  </si>
  <si>
    <t>First Assignment Placement Commission %.</t>
  </si>
  <si>
    <t>F10.1 (Placement Commissions % (first assignment)), F11 (Effective Commission Rate), F21.1 (Gross Recovery Rate (first assignment)), F22.1 (Share of 3rd Party Recovery (first assignment)), F23.1 (Net Back % (first assignment)), F24.1 (Unit Yield (first assignment))</t>
  </si>
  <si>
    <t>Base commission rate paid for First Assignment collections.</t>
  </si>
  <si>
    <t>Maximum Discount Allowed in First Assignment</t>
  </si>
  <si>
    <t>F12.1 (Maximum Discount Allowed (first assignment))</t>
  </si>
  <si>
    <t>Maximum discount allowed for First Assignment</t>
  </si>
  <si>
    <t>SECOND ASSIGNMENT</t>
  </si>
  <si>
    <t>Number of Accounts Placed into Second Assignment</t>
  </si>
  <si>
    <t xml:space="preserve">Number of individual accounts placed into the Second Assignment each month. </t>
  </si>
  <si>
    <t>Dollars Placed into Second Assignment</t>
  </si>
  <si>
    <t>F4 (Average Balance Placed), F21.2 (Gross Recovery Rate (second assignment)), F23.2 (Net Back % (second assignment)), F24.2 (Unit Yield (second assignment))</t>
  </si>
  <si>
    <t>Dollar value of accounts placed into Second Assignment each month.</t>
  </si>
  <si>
    <t>Gross Dollars Recovered in Second Assignment</t>
  </si>
  <si>
    <t>F11 (Effective Commission Rate), F21.2 (Gross Recovery Rate (second assignment)), F22.2 (Share of 3rd Party Recovery (second assignment)), F23.2 (Net Back % (second assignment)), F24.2 (Unit Yield (second assignment))</t>
  </si>
  <si>
    <t>Dollar value of payments received for accounts placed with a third party in Second Assignment placement (for each month).</t>
  </si>
  <si>
    <t>Placement Time in Second Assignment</t>
  </si>
  <si>
    <t>F5.2 (Placement Time second Assignment)</t>
  </si>
  <si>
    <t>Average Length of time (in days) an account is scheduled to remain in the Second Assignment</t>
  </si>
  <si>
    <t>Second Assignment Commission %</t>
  </si>
  <si>
    <t>F10.2 (Placement Commissions % (second assignment)), F11 (Effective Commission Rate), F21.2 (Gross Recovery Rate (second assignment)), F22.2 (Share of 3rd Party Recovery (second assignment)), F23.2 (Net Back % (second assignment)), F24.2 (Unit Yield (second assignment))</t>
  </si>
  <si>
    <t>Base commission rate paid for Second Assignment collections.</t>
  </si>
  <si>
    <t>Maximum Discount Allowed in Second Assignment</t>
  </si>
  <si>
    <t>F12.2 (Maximum Discount Allowed (second assignment))</t>
  </si>
  <si>
    <t>Maximum discount allowed for Second Assignment</t>
  </si>
  <si>
    <t>THIRD ASSIGNMENT</t>
  </si>
  <si>
    <t>Number of Accounts Placed into Third Assignment</t>
  </si>
  <si>
    <t>Number of individual accounts placed into Third Assignment each month.</t>
  </si>
  <si>
    <t>Dollars Placed into Third Assignment</t>
  </si>
  <si>
    <t>F4 (Average Balance Placed), F21.3 (Gross Recovery Rate (third assignment)), F23.3 (Net Back % (third assignment)), F24.3 (Unit Yield (third assignment))</t>
  </si>
  <si>
    <t>Dollar value of accounts placed into the Third Assignment each month.</t>
  </si>
  <si>
    <t>Gross Dollars Recovered Third Assignment</t>
  </si>
  <si>
    <t>F11 (Effective Commission Rate), F21.3 (Gross Recovery Rate (third assignment)), F22.3 (Share of 3rd Party Recovery (third assignment)), F23.3 (Net Back % (third assignment)), F24.3 (Unit Yield (third assignment))</t>
  </si>
  <si>
    <t>Dollar value of payments received for accounts placed with a third party in Third Assignment placement (for each month).</t>
  </si>
  <si>
    <t>Placement Time in Third Assignment</t>
  </si>
  <si>
    <t>F5.3 (Placement Time third Assignment)</t>
  </si>
  <si>
    <t>Average Length of time (in days) an account is scheduled to remain in the Third Assignment.</t>
  </si>
  <si>
    <t>Third Assignment Commission %</t>
  </si>
  <si>
    <t>F10.3 (Placement Commissions % (third assignment)), F11 (Effective Commission Rate), F21.3 (Gross Recovery Rate (third assignment)), F22.3 (Share of 3rd Party Recovery (third assignment)), F23.3 (Net Back % (third assignment)), F24.3 (Unit Yield (third assignment))</t>
  </si>
  <si>
    <t xml:space="preserve">Base commission rate paid for Third Assignment collections.  </t>
  </si>
  <si>
    <t>Maximum Discount Allowed in Third Assignment</t>
  </si>
  <si>
    <t>F12.3 (Maximum Discount Allowed (third assignment))</t>
  </si>
  <si>
    <t>Maximum discount allowed for Third Assignment</t>
  </si>
  <si>
    <t>WAREHOUSE ASSIGNMENT</t>
  </si>
  <si>
    <t>Number of Accounts Placed into Warehouse Assignment</t>
  </si>
  <si>
    <t>Number of individual accounts placed into warehouse assignments each month.</t>
  </si>
  <si>
    <t>Dollars Placed into Warehouse Assignment</t>
  </si>
  <si>
    <t>F4 (Average Balance Placed), F21.4 (Gross Recovery Rate (warehouse assignment)), F23.4 (Net Back % (warehouse assignment)), F24.4 (Unit Yield (warehouse assignment))</t>
  </si>
  <si>
    <t>Dollar value of accounts placed into warehouse assignments each month.</t>
  </si>
  <si>
    <t>Gross Dollars Recovered in Warehouse Assignment</t>
  </si>
  <si>
    <t>F11 (Effective Commission Rate), F21.4 (Gross Recovery Rate (warehouse assignment)), F22.4 (Share of 3rd Party Recovery (warehouse assignment)), F23.4 (Net Back % (warehouse assignment)), F24.4 (Unit Yield (warehouse assignment))</t>
  </si>
  <si>
    <t>Dollar value of payments received for accounts placed with a third party in warehouse assignments (for each month).</t>
  </si>
  <si>
    <t>Placement Time in Warehouse Assignment</t>
  </si>
  <si>
    <t>F5.4 (Placement Time warehouse Assignment)</t>
  </si>
  <si>
    <t>Average Length of time (in days) an account is scheduled to remain in warehouse assignments</t>
  </si>
  <si>
    <t>Warehouse Assignment Placement Commission %</t>
  </si>
  <si>
    <t>F10.4 (Placement Commissions % (warehouse assignment)), F11 (Effective Commission Rate), F21.4 (Gross Recovery Rate (warehouse assignment)), F22.4 (Share of 3rd Party Recovery (warehouse assignment)), F23.4 (Net Back % (warehouse assignment)), F24.4 (Unit Yield (warehouse assignment))</t>
  </si>
  <si>
    <t>Base commission rate paid for warehouse assignments collections.</t>
  </si>
  <si>
    <t>Maximum Discount Allowed for Warehouse Assignment</t>
  </si>
  <si>
    <t>F12.4 (Maximum Discount Allowed (warehouse assignment))</t>
  </si>
  <si>
    <t>Maximum discount allowed for warehouse assignment</t>
  </si>
  <si>
    <t>Benchmarking Study Metric Calculations</t>
  </si>
  <si>
    <t>Legend</t>
  </si>
  <si>
    <r>
      <rPr>
        <b/>
        <u/>
        <sz val="10"/>
        <rFont val="Arial"/>
        <family val="2"/>
      </rPr>
      <t>Metric Review Instructions</t>
    </r>
    <r>
      <rPr>
        <b/>
        <sz val="10"/>
        <rFont val="Arial"/>
        <family val="2"/>
      </rPr>
      <t>:</t>
    </r>
    <r>
      <rPr>
        <sz val="8"/>
        <rFont val="Arial"/>
        <family val="2"/>
      </rPr>
      <t xml:space="preserve">
&gt; Review benchmarking metrics to identify potential discrepancies
&gt; Verify that the calculated metrics are accurate and reasonable (between 0-100%)
&gt; Make any necessary changes on </t>
    </r>
    <r>
      <rPr>
        <b/>
        <sz val="8"/>
        <rFont val="Arial"/>
        <family val="2"/>
      </rPr>
      <t>Tabs 1-5</t>
    </r>
    <r>
      <rPr>
        <sz val="8"/>
        <rFont val="Arial"/>
        <family val="2"/>
      </rPr>
      <t xml:space="preserve">
&gt; </t>
    </r>
    <r>
      <rPr>
        <b/>
        <sz val="8"/>
        <color rgb="FFC00000"/>
        <rFont val="Arial"/>
        <family val="2"/>
      </rPr>
      <t>Red</t>
    </r>
    <r>
      <rPr>
        <sz val="8"/>
        <color rgb="FFC00000"/>
        <rFont val="Arial"/>
        <family val="2"/>
      </rPr>
      <t xml:space="preserve"> </t>
    </r>
    <r>
      <rPr>
        <sz val="8"/>
        <rFont val="Arial"/>
        <family val="2"/>
      </rPr>
      <t>font indicates a metric that is new or has been changed from the previous survey</t>
    </r>
  </si>
  <si>
    <t>Data falls within typical range</t>
  </si>
  <si>
    <t>Incomplete data, no results will be available</t>
  </si>
  <si>
    <t>Data falls outside of typical range, please double check</t>
  </si>
  <si>
    <t xml:space="preserve"> Phase</t>
  </si>
  <si>
    <t>#</t>
  </si>
  <si>
    <t>Benchmarking Metric</t>
  </si>
  <si>
    <t>Data Entry
Numerator</t>
  </si>
  <si>
    <t>Data Entry
Denominator</t>
  </si>
  <si>
    <t>Acquisition</t>
  </si>
  <si>
    <t>A1</t>
  </si>
  <si>
    <t>Application: % Prime, Subprime, Unscored</t>
  </si>
  <si>
    <t>Prime</t>
  </si>
  <si>
    <t>1a + 1b</t>
  </si>
  <si>
    <t>Subprime</t>
  </si>
  <si>
    <t>Unscored (customer initiated)</t>
  </si>
  <si>
    <t>Unscored (company initiated)</t>
  </si>
  <si>
    <t>A2</t>
  </si>
  <si>
    <t>Distribution of Applications by Sales Channel</t>
  </si>
  <si>
    <t>Direct - Call Centers</t>
  </si>
  <si>
    <t xml:space="preserve">Unknown </t>
  </si>
  <si>
    <t>A3.1</t>
  </si>
  <si>
    <t>No Hit %</t>
  </si>
  <si>
    <t>A3.2</t>
  </si>
  <si>
    <t>BUREAU No Hit %</t>
  </si>
  <si>
    <t>A3.3</t>
  </si>
  <si>
    <t>COMPANY No Hit %</t>
  </si>
  <si>
    <t>A4.1</t>
  </si>
  <si>
    <t>Manual Review % Total</t>
  </si>
  <si>
    <t>A4.2</t>
  </si>
  <si>
    <t>Application: Manual Review % by Sales Channel</t>
  </si>
  <si>
    <t>Direct</t>
  </si>
  <si>
    <t>(4.1+4.2+4.3)</t>
  </si>
  <si>
    <t>Unknown</t>
  </si>
  <si>
    <t>A5</t>
  </si>
  <si>
    <t>Application: % Manually Reviewed &amp; Rejected due to Fraud Risk</t>
  </si>
  <si>
    <t>A6.1</t>
  </si>
  <si>
    <t>Application: % with Risk Mitigation Total</t>
  </si>
  <si>
    <t>A6.2</t>
  </si>
  <si>
    <t>Application: % with Risk Mitigation by Sales Channel</t>
  </si>
  <si>
    <t>(6.1+6.2+6.3)</t>
  </si>
  <si>
    <t>A7</t>
  </si>
  <si>
    <t>Credit Costs per New Account Application</t>
  </si>
  <si>
    <t>A8</t>
  </si>
  <si>
    <t>Application: Security Deposit Conversion Rate</t>
  </si>
  <si>
    <t>A10</t>
  </si>
  <si>
    <t>Activation: % Prime, Subprime, Unscored</t>
  </si>
  <si>
    <t>8a + 8b</t>
  </si>
  <si>
    <t>Unscored (consumer initiated)</t>
  </si>
  <si>
    <t>8c + 8d</t>
  </si>
  <si>
    <t>A11.1</t>
  </si>
  <si>
    <t>Activation Rate (Total)</t>
  </si>
  <si>
    <t>A11.2</t>
  </si>
  <si>
    <t xml:space="preserve">Prime Activation Rate </t>
  </si>
  <si>
    <t>A11.3</t>
  </si>
  <si>
    <t>Subprime Activation Rate</t>
  </si>
  <si>
    <t>A11.4</t>
  </si>
  <si>
    <t>Unscored Activation Rate (consumer initiated)</t>
  </si>
  <si>
    <t>A11.5</t>
  </si>
  <si>
    <t>Unscored Activation Rate (company initiated)</t>
  </si>
  <si>
    <t>A12</t>
  </si>
  <si>
    <t>Distribution of Activations by Sales Channel</t>
  </si>
  <si>
    <t>A13</t>
  </si>
  <si>
    <t>Activation Rate by Sales Channel</t>
  </si>
  <si>
    <t>A14.1</t>
  </si>
  <si>
    <t>Activation: Manual Review % Total</t>
  </si>
  <si>
    <t>A14.2</t>
  </si>
  <si>
    <t>Activation: Manual Review % by Sales Channel</t>
  </si>
  <si>
    <t>A15.1</t>
  </si>
  <si>
    <t>Activation:% with Risk Mitigation Total</t>
  </si>
  <si>
    <t>A16</t>
  </si>
  <si>
    <t>Activation: Credit Costs per New Account</t>
  </si>
  <si>
    <t>Decision</t>
  </si>
  <si>
    <t>B1</t>
  </si>
  <si>
    <t>Never Pay by Sales Channel of Origination</t>
  </si>
  <si>
    <t>9.1 (from 3 months prior)</t>
  </si>
  <si>
    <t>9.2 (from 3 months prior)</t>
  </si>
  <si>
    <t>9.3 (from 3 months prior)</t>
  </si>
  <si>
    <t>9.0 (from 3 months prior)</t>
  </si>
  <si>
    <t>B2</t>
  </si>
  <si>
    <t>Non Pay by Sales Channel of Last Interaction</t>
  </si>
  <si>
    <t>B3</t>
  </si>
  <si>
    <t>Never/Non Pay Ratio</t>
  </si>
  <si>
    <t>B4.1</t>
  </si>
  <si>
    <t>Accounts Impacted by Fraud as a Percentage of Existing Accounts</t>
  </si>
  <si>
    <t>B4.2</t>
  </si>
  <si>
    <t>Accounts Impacted by Fraud as a Percentage of Activations</t>
  </si>
  <si>
    <t>B4.3</t>
  </si>
  <si>
    <t>Fraud as a Percentage of Account Activations (By Sales Channel of Origination)</t>
  </si>
  <si>
    <t>B4.3a</t>
  </si>
  <si>
    <t>B4.3b</t>
  </si>
  <si>
    <t>B4.3c</t>
  </si>
  <si>
    <t>B5</t>
  </si>
  <si>
    <t>Total Fraud Disconnections as a Percentage of Activations</t>
  </si>
  <si>
    <t>B6</t>
  </si>
  <si>
    <t>Average Fraud Duration (Days): Subscription Fraud</t>
  </si>
  <si>
    <t>n/a</t>
  </si>
  <si>
    <t>B11</t>
  </si>
  <si>
    <t>% of Existing Base Customers Prime</t>
  </si>
  <si>
    <t>12.1 + 12.2</t>
  </si>
  <si>
    <t>% of Existing Base Customers Subprime</t>
  </si>
  <si>
    <t>% of Existing Base Customers Unknown</t>
  </si>
  <si>
    <t>B12</t>
  </si>
  <si>
    <t>6 Month Survival Rate</t>
  </si>
  <si>
    <t>Payments</t>
  </si>
  <si>
    <t>C1</t>
  </si>
  <si>
    <t>Electronic Only</t>
  </si>
  <si>
    <t>No Notification</t>
  </si>
  <si>
    <t>Other / Unknown</t>
  </si>
  <si>
    <t>C2</t>
  </si>
  <si>
    <t>Number of Payments by Channel (consumer only)</t>
  </si>
  <si>
    <t>31k</t>
  </si>
  <si>
    <t>C3</t>
  </si>
  <si>
    <t>Number of Payments by Method (consumer only)</t>
  </si>
  <si>
    <t>EFT/ACH -Recurring</t>
  </si>
  <si>
    <t xml:space="preserve">EFT/ACH - One-time </t>
  </si>
  <si>
    <t>Paper Check</t>
  </si>
  <si>
    <t>Cash</t>
  </si>
  <si>
    <t>C4</t>
  </si>
  <si>
    <t>Payment Reversal Rate (consumer only)</t>
  </si>
  <si>
    <t>EFT/ACH Reversal Rate</t>
  </si>
  <si>
    <t>(33a+33b)</t>
  </si>
  <si>
    <t>Paper Check Reversal Rate</t>
  </si>
  <si>
    <t>Debit Card Reversal Rate</t>
  </si>
  <si>
    <t>(33d+33e)</t>
  </si>
  <si>
    <t>Credit Card Reversal Rate</t>
  </si>
  <si>
    <t>(33f+33g)</t>
  </si>
  <si>
    <t>Accounts Receivable</t>
  </si>
  <si>
    <t>D1</t>
  </si>
  <si>
    <t>Distribution of Accounts in AR Portfolio (accounting method)</t>
  </si>
  <si>
    <t>Current</t>
  </si>
  <si>
    <t>1-30 DPD</t>
  </si>
  <si>
    <t>31-60 DPD</t>
  </si>
  <si>
    <t>61-90 DPD</t>
  </si>
  <si>
    <t>91+ DPD</t>
  </si>
  <si>
    <t>D2</t>
  </si>
  <si>
    <t>Distribution of Dollar Value in AR Portfolio (accounting method)</t>
  </si>
  <si>
    <t>D3.1</t>
  </si>
  <si>
    <t>Days Sales Outstanding (coincident)</t>
  </si>
  <si>
    <t>Note #9</t>
  </si>
  <si>
    <t>D3.2</t>
  </si>
  <si>
    <t>Days Sales Outstanding (3 month average)</t>
  </si>
  <si>
    <t>Note #10</t>
  </si>
  <si>
    <t>D4</t>
  </si>
  <si>
    <t>Delinquency Roll Rate: $ Value</t>
  </si>
  <si>
    <t>43a (prior month)</t>
  </si>
  <si>
    <t>43b (prior month)</t>
  </si>
  <si>
    <t>43c (prior month)</t>
  </si>
  <si>
    <t>43d (prior month)</t>
  </si>
  <si>
    <t>D5</t>
  </si>
  <si>
    <t>Net Bad Debt</t>
  </si>
  <si>
    <t>(50.0-41.0)</t>
  </si>
  <si>
    <t>D6</t>
  </si>
  <si>
    <t>Gross Bad Debt</t>
  </si>
  <si>
    <t>D7</t>
  </si>
  <si>
    <t>Promise Kept Rate</t>
  </si>
  <si>
    <t>Write-Off</t>
  </si>
  <si>
    <t>E1.1</t>
  </si>
  <si>
    <t>Distribution of Write-Offs ($)</t>
  </si>
  <si>
    <t>Voluntary</t>
  </si>
  <si>
    <t>Involuntary</t>
  </si>
  <si>
    <t>E1.2</t>
  </si>
  <si>
    <t>Non Pay</t>
  </si>
  <si>
    <t>Never Pay</t>
  </si>
  <si>
    <t>E2.1</t>
  </si>
  <si>
    <t>Distribution of Write-Offs (# of Accounts)</t>
  </si>
  <si>
    <t>E2.2</t>
  </si>
  <si>
    <t>E3.1</t>
  </si>
  <si>
    <t>Average Write-Off Balance Total:</t>
  </si>
  <si>
    <t>E3.2</t>
  </si>
  <si>
    <t>Average Write-Off Balance by type:</t>
  </si>
  <si>
    <t>53a</t>
  </si>
  <si>
    <t>53b</t>
  </si>
  <si>
    <t>53c</t>
  </si>
  <si>
    <t>51d</t>
  </si>
  <si>
    <t>E4</t>
  </si>
  <si>
    <t>Write-offs with unreturned equipment charges</t>
  </si>
  <si>
    <t>E5</t>
  </si>
  <si>
    <t>Write-off Lag (Days)</t>
  </si>
  <si>
    <t>E6</t>
  </si>
  <si>
    <t>Involuntary Account Churn Share (of Total # of Accounts)</t>
  </si>
  <si>
    <t>E7</t>
  </si>
  <si>
    <t>Involuntary Account Churn Share (of Total Account Churn)</t>
  </si>
  <si>
    <t>(16a+16b)</t>
  </si>
  <si>
    <t>E8</t>
  </si>
  <si>
    <t>Disconnect Roll Rate</t>
  </si>
  <si>
    <t>E8.1</t>
  </si>
  <si>
    <t>Soft disconnect roll rate</t>
  </si>
  <si>
    <t>E8.2</t>
  </si>
  <si>
    <t>Hard disconnect roll rate</t>
  </si>
  <si>
    <t>Recovery</t>
  </si>
  <si>
    <t>F1</t>
  </si>
  <si>
    <t>F2</t>
  </si>
  <si>
    <t>Account Tenure at Initial Placement</t>
  </si>
  <si>
    <t>F3.1</t>
  </si>
  <si>
    <t>Average Days Past Due at Placement</t>
  </si>
  <si>
    <t>F3.2</t>
  </si>
  <si>
    <t>Average Days Past Disconnect at Placement</t>
  </si>
  <si>
    <t>F4.1</t>
  </si>
  <si>
    <t>Average Balance Placed (first assignment)</t>
  </si>
  <si>
    <t>F4.2</t>
  </si>
  <si>
    <t>Average Balance Placed (second assignment)</t>
  </si>
  <si>
    <t>F4.3</t>
  </si>
  <si>
    <t>Average Balance Placed (third assignment)</t>
  </si>
  <si>
    <t>F4.4</t>
  </si>
  <si>
    <t>Average Balance Placed (warehouse) assignment)</t>
  </si>
  <si>
    <t>F5.1</t>
  </si>
  <si>
    <t>Placement Time First Assignment</t>
  </si>
  <si>
    <t>F5.2</t>
  </si>
  <si>
    <t>Placement Time Second Assignment</t>
  </si>
  <si>
    <t>F5.3</t>
  </si>
  <si>
    <t>Placement Time Third Assignment</t>
  </si>
  <si>
    <t>F5.4</t>
  </si>
  <si>
    <t>Placement Time Warehouse Assignment</t>
  </si>
  <si>
    <t>F6.1</t>
  </si>
  <si>
    <t>Placement Commissions % (first assignment)</t>
  </si>
  <si>
    <t>F6.2</t>
  </si>
  <si>
    <t>Placement Commissions % (second assignment)</t>
  </si>
  <si>
    <t>F6.3</t>
  </si>
  <si>
    <t>Placement Commissions % (third assignment)</t>
  </si>
  <si>
    <t>F6.4</t>
  </si>
  <si>
    <t>Placement Commissions % (warehouse assignment)</t>
  </si>
  <si>
    <t>F7</t>
  </si>
  <si>
    <t>Effective Commission Rate</t>
  </si>
  <si>
    <t>Note #1</t>
  </si>
  <si>
    <t>F8.1</t>
  </si>
  <si>
    <t>Maximum Discount Allowed (first assignment)</t>
  </si>
  <si>
    <t>F8.2</t>
  </si>
  <si>
    <t>Maximum Discount Allowed (second assignment)</t>
  </si>
  <si>
    <t>F8.3</t>
  </si>
  <si>
    <t>Maximum Discount Allowed (third assignment)</t>
  </si>
  <si>
    <t>F8.4</t>
  </si>
  <si>
    <t>Maximum Discount Allowed (warehouse assignment)</t>
  </si>
  <si>
    <t>F9</t>
  </si>
  <si>
    <t>Gross Recovery Rate</t>
  </si>
  <si>
    <t>F9.1</t>
  </si>
  <si>
    <t>Gross Recovery Rate (first assignment)</t>
  </si>
  <si>
    <t>F9.2</t>
  </si>
  <si>
    <t>Gross Recovery Rate (second assignment)</t>
  </si>
  <si>
    <t>F9.3</t>
  </si>
  <si>
    <t>Gross Recovery Rate (third assignment)</t>
  </si>
  <si>
    <t>F9.4</t>
  </si>
  <si>
    <t>Gross Recovery Rate (warehouse assignment)</t>
  </si>
  <si>
    <t>F10.1</t>
  </si>
  <si>
    <t>Share of 3rd Party Recovery (first assignment)</t>
  </si>
  <si>
    <t>F10.2</t>
  </si>
  <si>
    <t>Share of 3rd Party Recovery (second assignment)</t>
  </si>
  <si>
    <t>F10.3</t>
  </si>
  <si>
    <t>Share of 3rd Party Recovery (third assignment)</t>
  </si>
  <si>
    <t>F10.4</t>
  </si>
  <si>
    <t>Share of 3rd Party Recovery (warehouse assignment)</t>
  </si>
  <si>
    <t>F11.1</t>
  </si>
  <si>
    <t>Net Back % (first assignment)</t>
  </si>
  <si>
    <t>65.3-(65.3*65.5)</t>
  </si>
  <si>
    <t>F11.2</t>
  </si>
  <si>
    <t>Net Back % (second assignment)</t>
  </si>
  <si>
    <t>66.3-(66.3*66.5)</t>
  </si>
  <si>
    <t>F11.3</t>
  </si>
  <si>
    <t>Net Back % (third assignment)</t>
  </si>
  <si>
    <t>67.3-(67.3*67.5)</t>
  </si>
  <si>
    <t>F11.4</t>
  </si>
  <si>
    <t>Net Back % (warehouse assignment)</t>
  </si>
  <si>
    <t>68.3-(68.3*68.5)</t>
  </si>
  <si>
    <t>F12.1</t>
  </si>
  <si>
    <t>Unit Yield (first assignment)</t>
  </si>
  <si>
    <t>Note #2</t>
  </si>
  <si>
    <t>F12.2</t>
  </si>
  <si>
    <t>Unit Yield (second assignment)</t>
  </si>
  <si>
    <t>Note #3</t>
  </si>
  <si>
    <t>F12.3</t>
  </si>
  <si>
    <t>Unit Yield (third assignment)</t>
  </si>
  <si>
    <t>Note #4</t>
  </si>
  <si>
    <t>F12.4</t>
  </si>
  <si>
    <t>Unit Yield (warehouse assignment)</t>
  </si>
  <si>
    <t>Note #5</t>
  </si>
  <si>
    <t>NOTES</t>
  </si>
  <si>
    <t>Note #1 (F7)</t>
  </si>
  <si>
    <t>[(65.3*65.5)+(66.3*66.5)+(67.3*67.5)+(68.3*68.5)]/60.0</t>
  </si>
  <si>
    <t>Note #2
(F12.1)</t>
  </si>
  <si>
    <t>(65.2/65.1) * (65.3/65.2) * 65.5</t>
  </si>
  <si>
    <t>Note #3 (F12.2)</t>
  </si>
  <si>
    <t>(66.2/66.1) * (66.3/66.2) * 66.5</t>
  </si>
  <si>
    <t>Note #4 (F12.3)</t>
  </si>
  <si>
    <t>(67.2/67.1) * (67.3/67.2) * 67.5</t>
  </si>
  <si>
    <t>Note #5 (F12.4)</t>
  </si>
  <si>
    <t>(68.2/68.1) * (68.3/68.2) * 68.5</t>
  </si>
  <si>
    <t>Note #9
(D3.1)</t>
  </si>
  <si>
    <t>(43.0/40.1) * 46</t>
  </si>
  <si>
    <t>Note #10 (D3.2)</t>
  </si>
  <si>
    <t>(43.0/40.1) * 46 (3 month average)</t>
  </si>
  <si>
    <t>Metric Completion and Availability</t>
  </si>
  <si>
    <t>Items</t>
  </si>
  <si>
    <t>Completed Metric Items</t>
  </si>
  <si>
    <t>Canada</t>
  </si>
  <si>
    <t>Fixed Services</t>
  </si>
  <si>
    <t>United States</t>
  </si>
  <si>
    <t>Wireless Carrier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</si>
</sst>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 yy"/>
    <numFmt numFmtId="165" formatCode="0.0"/>
    <numFmt numFmtId="166" formatCode="_(* #,##0_);_(* \(#,##0\);_(* &quot;-&quot;??_);_(@_)"/>
    <numFmt numFmtId="167" formatCode="_(&quot;$&quot;* #,##0_);_(&quot;$&quot;* \(#,##0\);_(&quot;$&quot;* &quot;-&quot;??_);_(@_)"/>
    <numFmt numFmtId="168" formatCode="&quot;$&quot;#,##0.00"/>
  </numFmts>
  <fonts count="53">
    <font>
      <sz val="10"/>
      <name val="Arial"/>
    </font>
    <font>
      <sz val="10"/>
      <name val="Arial"/>
      <family val="2"/>
    </font>
    <font>
      <sz val="8"/>
      <name val="Arial"/>
      <family val="2"/>
    </font>
    <font>
      <b/>
      <sz val="8"/>
      <name val="Arial"/>
      <family val="2"/>
    </font>
    <font>
      <sz val="10"/>
      <name val="Arial"/>
      <family val="2"/>
    </font>
    <font>
      <b/>
      <sz val="12"/>
      <name val="Arial"/>
      <family val="2"/>
    </font>
    <font>
      <sz val="8"/>
      <color indexed="8"/>
      <name val="Arial"/>
      <family val="2"/>
    </font>
    <font>
      <b/>
      <i/>
      <sz val="8"/>
      <name val="Arial"/>
      <family val="2"/>
    </font>
    <font>
      <u/>
      <sz val="8"/>
      <name val="Arial"/>
      <family val="2"/>
    </font>
    <font>
      <b/>
      <u/>
      <sz val="8"/>
      <name val="Arial"/>
      <family val="2"/>
    </font>
    <font>
      <b/>
      <i/>
      <sz val="10"/>
      <name val="Arial"/>
      <family val="2"/>
    </font>
    <font>
      <sz val="11"/>
      <color rgb="FF006100"/>
      <name val="Calibri"/>
      <family val="2"/>
      <scheme val="minor"/>
    </font>
    <font>
      <sz val="8"/>
      <color rgb="FFFF0000"/>
      <name val="Arial"/>
      <family val="2"/>
    </font>
    <font>
      <b/>
      <sz val="20"/>
      <color indexed="8"/>
      <name val="Arial"/>
      <family val="2"/>
    </font>
    <font>
      <b/>
      <sz val="20"/>
      <name val="Arial"/>
      <family val="2"/>
    </font>
    <font>
      <b/>
      <sz val="8"/>
      <color theme="0"/>
      <name val="Arial"/>
      <family val="2"/>
    </font>
    <font>
      <sz val="8"/>
      <color theme="0"/>
      <name val="Arial"/>
      <family val="2"/>
    </font>
    <font>
      <sz val="8"/>
      <color rgb="FFC00000"/>
      <name val="Arial"/>
      <family val="2"/>
    </font>
    <font>
      <sz val="8"/>
      <color theme="1"/>
      <name val="Arial"/>
      <family val="2"/>
    </font>
    <font>
      <b/>
      <sz val="8"/>
      <color rgb="FFC00000"/>
      <name val="Arial"/>
      <family val="2"/>
    </font>
    <font>
      <sz val="11"/>
      <color rgb="FF9C0006"/>
      <name val="Calibri"/>
      <family val="2"/>
      <scheme val="minor"/>
    </font>
    <font>
      <sz val="11"/>
      <color rgb="FF9C6500"/>
      <name val="Calibri"/>
      <family val="2"/>
      <scheme val="minor"/>
    </font>
    <font>
      <sz val="11"/>
      <name val="Arial"/>
      <family val="2"/>
    </font>
    <font>
      <b/>
      <sz val="10"/>
      <name val="Arial"/>
      <family val="2"/>
    </font>
    <font>
      <sz val="10"/>
      <color rgb="FFFF0000"/>
      <name val="Arial"/>
      <family val="2"/>
    </font>
    <font>
      <b/>
      <i/>
      <sz val="20"/>
      <color theme="4"/>
      <name val="Arial"/>
      <family val="2"/>
    </font>
    <font>
      <b/>
      <i/>
      <sz val="24"/>
      <color theme="4"/>
      <name val="Arial"/>
      <family val="2"/>
    </font>
    <font>
      <u/>
      <sz val="10"/>
      <color theme="10"/>
      <name val="Arial"/>
      <family val="2"/>
    </font>
    <font>
      <b/>
      <sz val="10"/>
      <color rgb="FFFF0000"/>
      <name val="Arial"/>
      <family val="2"/>
    </font>
    <font>
      <sz val="12"/>
      <name val="Arial"/>
      <family val="2"/>
    </font>
    <font>
      <b/>
      <i/>
      <sz val="24"/>
      <name val="Arial"/>
      <family val="2"/>
    </font>
    <font>
      <b/>
      <sz val="20"/>
      <color rgb="FF0070C0"/>
      <name val="Arial"/>
      <family val="2"/>
    </font>
    <font>
      <b/>
      <sz val="9"/>
      <color theme="0"/>
      <name val="Arial"/>
      <family val="2"/>
    </font>
    <font>
      <sz val="9"/>
      <color theme="0"/>
      <name val="Arial"/>
      <family val="2"/>
    </font>
    <font>
      <b/>
      <u/>
      <sz val="10"/>
      <name val="Arial"/>
      <family val="2"/>
    </font>
    <font>
      <b/>
      <sz val="14"/>
      <name val="Arial"/>
      <family val="2"/>
    </font>
    <font>
      <b/>
      <sz val="11"/>
      <color theme="4"/>
      <name val="Arial"/>
      <family val="2"/>
    </font>
    <font>
      <sz val="11"/>
      <color rgb="FFFF0000"/>
      <name val="Arial"/>
      <family val="2"/>
    </font>
    <font>
      <u/>
      <sz val="11"/>
      <name val="Arial"/>
      <family val="2"/>
    </font>
    <font>
      <i/>
      <sz val="11"/>
      <name val="Arial"/>
      <family val="2"/>
    </font>
    <font>
      <b/>
      <sz val="11"/>
      <color rgb="FFFF0000"/>
      <name val="Arial"/>
      <family val="2"/>
    </font>
    <font>
      <b/>
      <sz val="11"/>
      <name val="Arial"/>
      <family val="2"/>
    </font>
    <font>
      <sz val="9"/>
      <color indexed="81"/>
      <name val="Tahoma"/>
      <family val="2"/>
    </font>
    <font>
      <sz val="8"/>
      <name val="Arial"/>
      <family val="2"/>
    </font>
    <font>
      <sz val="11"/>
      <color rgb="FFFF0000"/>
      <name val="Calibri"/>
      <family val="2"/>
      <scheme val="minor"/>
    </font>
    <font>
      <b/>
      <sz val="10"/>
      <color indexed="81"/>
      <name val="Arial"/>
      <family val="2"/>
    </font>
    <font>
      <b/>
      <sz val="10"/>
      <color rgb="FF0070C0"/>
      <name val="Arial"/>
      <family val="2"/>
    </font>
    <font>
      <b/>
      <i/>
      <sz val="10"/>
      <color rgb="FFFF0000"/>
      <name val="Arial"/>
      <family val="2"/>
    </font>
    <font>
      <sz val="9"/>
      <name val="Arial"/>
      <family val="2"/>
    </font>
    <font>
      <b/>
      <sz val="11"/>
      <color rgb="FF00B050"/>
      <name val="Arial"/>
      <family val="2"/>
    </font>
    <font>
      <u/>
      <sz val="16"/>
      <color theme="10"/>
      <name val="Arial"/>
      <family val="2"/>
    </font>
    <font>
      <b/>
      <u/>
      <sz val="10"/>
      <color theme="10"/>
      <name val="Arial"/>
      <family val="2"/>
    </font>
    <font>
      <b/>
      <sz val="8"/>
      <color theme="1"/>
      <name val="Arial"/>
      <family val="2"/>
    </font>
  </fonts>
  <fills count="1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rgb="FFC6EFCE"/>
      </patternFill>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FFC7CE"/>
      </patternFill>
    </fill>
    <fill>
      <patternFill patternType="solid">
        <fgColor rgb="FFFFEB9C"/>
      </patternFill>
    </fill>
    <fill>
      <patternFill patternType="solid">
        <fgColor rgb="FF8BD130"/>
        <bgColor indexed="64"/>
      </patternFill>
    </fill>
    <fill>
      <patternFill patternType="solid">
        <fgColor theme="2"/>
        <bgColor indexed="64"/>
      </patternFill>
    </fill>
    <fill>
      <patternFill patternType="solid">
        <fgColor rgb="FFFFFF99"/>
        <bgColor indexed="64"/>
      </patternFill>
    </fill>
    <fill>
      <patternFill patternType="solid">
        <fgColor theme="0" tint="-0.499984740745262"/>
        <bgColor indexed="64"/>
      </patternFill>
    </fill>
    <fill>
      <patternFill patternType="solid">
        <fgColor rgb="FFFFFFFF"/>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double">
        <color indexed="64"/>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uble">
        <color indexed="64"/>
      </right>
      <top style="dashed">
        <color indexed="64"/>
      </top>
      <bottom style="dashed">
        <color indexed="64"/>
      </bottom>
      <diagonal/>
    </border>
    <border>
      <left style="thin">
        <color indexed="64"/>
      </left>
      <right style="thin">
        <color indexed="64"/>
      </right>
      <top/>
      <bottom style="dashed">
        <color indexed="64"/>
      </bottom>
      <diagonal/>
    </border>
    <border>
      <left style="double">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bottom style="dashed">
        <color indexed="64"/>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ashed">
        <color indexed="64"/>
      </top>
      <bottom/>
      <diagonal/>
    </border>
    <border>
      <left style="double">
        <color indexed="64"/>
      </left>
      <right style="thin">
        <color indexed="64"/>
      </right>
      <top style="dashed">
        <color indexed="64"/>
      </top>
      <bottom/>
      <diagonal/>
    </border>
    <border>
      <left/>
      <right/>
      <top style="thin">
        <color indexed="64"/>
      </top>
      <bottom/>
      <diagonal/>
    </border>
    <border>
      <left/>
      <right/>
      <top style="dashed">
        <color indexed="64"/>
      </top>
      <bottom style="dashed">
        <color indexed="64"/>
      </bottom>
      <diagonal/>
    </border>
    <border>
      <left style="thin">
        <color indexed="64"/>
      </left>
      <right style="double">
        <color indexed="64"/>
      </right>
      <top/>
      <bottom style="thin">
        <color indexed="64"/>
      </bottom>
      <diagonal/>
    </border>
    <border>
      <left style="thin">
        <color indexed="64"/>
      </left>
      <right/>
      <top style="dashed">
        <color indexed="64"/>
      </top>
      <bottom/>
      <diagonal/>
    </border>
    <border>
      <left style="double">
        <color indexed="64"/>
      </left>
      <right/>
      <top style="thin">
        <color indexed="64"/>
      </top>
      <bottom/>
      <diagonal/>
    </border>
    <border>
      <left style="thin">
        <color indexed="64"/>
      </left>
      <right style="double">
        <color indexed="64"/>
      </right>
      <top style="dashed">
        <color indexed="64"/>
      </top>
      <bottom style="thin">
        <color indexed="64"/>
      </bottom>
      <diagonal/>
    </border>
    <border>
      <left/>
      <right/>
      <top/>
      <bottom style="hair">
        <color auto="1"/>
      </bottom>
      <diagonal/>
    </border>
    <border>
      <left style="thin">
        <color indexed="64"/>
      </left>
      <right/>
      <top/>
      <bottom style="hair">
        <color auto="1"/>
      </bottom>
      <diagonal/>
    </border>
    <border>
      <left/>
      <right style="thin">
        <color indexed="64"/>
      </right>
      <top/>
      <bottom style="hair">
        <color auto="1"/>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double">
        <color indexed="64"/>
      </left>
      <right/>
      <top/>
      <bottom/>
      <diagonal/>
    </border>
    <border>
      <left style="double">
        <color indexed="64"/>
      </left>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double">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medium">
        <color indexed="64"/>
      </left>
      <right style="thin">
        <color indexed="64"/>
      </right>
      <top style="dashed">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hair">
        <color auto="1"/>
      </bottom>
      <diagonal/>
    </border>
    <border>
      <left style="thin">
        <color indexed="64"/>
      </left>
      <right style="double">
        <color indexed="64"/>
      </right>
      <top style="thin">
        <color indexed="64"/>
      </top>
      <bottom style="dashed">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dashed">
        <color indexed="64"/>
      </bottom>
      <diagonal/>
    </border>
    <border>
      <left/>
      <right style="double">
        <color indexed="64"/>
      </right>
      <top style="thin">
        <color indexed="64"/>
      </top>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dashed">
        <color indexed="64"/>
      </bottom>
      <diagonal/>
    </border>
    <border>
      <left/>
      <right style="thin">
        <color indexed="64"/>
      </right>
      <top style="thin">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style="dashed">
        <color indexed="64"/>
      </top>
      <bottom/>
      <diagonal/>
    </border>
    <border>
      <left style="thin">
        <color indexed="64"/>
      </left>
      <right style="double">
        <color indexed="64"/>
      </right>
      <top style="thin">
        <color indexed="64"/>
      </top>
      <bottom style="medium">
        <color indexed="64"/>
      </bottom>
      <diagonal/>
    </border>
    <border>
      <left/>
      <right style="double">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dashed">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bottom style="dashed">
        <color indexed="64"/>
      </bottom>
      <diagonal/>
    </border>
    <border>
      <left style="double">
        <color indexed="64"/>
      </left>
      <right style="double">
        <color indexed="64"/>
      </right>
      <top style="dashed">
        <color indexed="64"/>
      </top>
      <bottom style="dashed">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dashed">
        <color indexed="64"/>
      </bottom>
      <diagonal/>
    </border>
    <border>
      <left style="double">
        <color indexed="64"/>
      </left>
      <right style="medium">
        <color indexed="64"/>
      </right>
      <top style="medium">
        <color indexed="64"/>
      </top>
      <bottom style="dashed">
        <color indexed="64"/>
      </bottom>
      <diagonal/>
    </border>
    <border>
      <left style="double">
        <color indexed="64"/>
      </left>
      <right style="medium">
        <color indexed="64"/>
      </right>
      <top/>
      <bottom style="dashed">
        <color indexed="64"/>
      </bottom>
      <diagonal/>
    </border>
    <border>
      <left style="double">
        <color indexed="64"/>
      </left>
      <right style="medium">
        <color indexed="64"/>
      </right>
      <top style="thin">
        <color indexed="64"/>
      </top>
      <bottom style="dashed">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style="medium">
        <color indexed="64"/>
      </top>
      <bottom style="thin">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double">
        <color indexed="64"/>
      </right>
      <top/>
      <bottom/>
      <diagonal/>
    </border>
    <border>
      <left style="double">
        <color indexed="64"/>
      </left>
      <right style="double">
        <color indexed="64"/>
      </right>
      <top/>
      <bottom style="thin">
        <color indexed="64"/>
      </bottom>
      <diagonal/>
    </border>
    <border>
      <left style="thick">
        <color indexed="64"/>
      </left>
      <right style="thin">
        <color indexed="64"/>
      </right>
      <top style="thin">
        <color indexed="64"/>
      </top>
      <bottom style="thin">
        <color indexed="64"/>
      </bottom>
      <diagonal/>
    </border>
  </borders>
  <cellStyleXfs count="18">
    <xf numFmtId="0" fontId="0" fillId="0" borderId="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4" borderId="0" applyNumberFormat="0" applyBorder="0" applyAlignment="0" applyProtection="0"/>
    <xf numFmtId="0" fontId="4" fillId="0" borderId="0"/>
    <xf numFmtId="0" fontId="1" fillId="0" borderId="0"/>
    <xf numFmtId="0" fontId="1" fillId="0" borderId="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8" borderId="0" applyNumberFormat="0" applyBorder="0" applyAlignment="0" applyProtection="0"/>
    <xf numFmtId="0" fontId="21" fillId="9" borderId="0" applyNumberFormat="0" applyBorder="0" applyAlignment="0" applyProtection="0"/>
    <xf numFmtId="0" fontId="27" fillId="0" borderId="0" applyNumberFormat="0" applyFill="0" applyBorder="0" applyAlignment="0" applyProtection="0"/>
  </cellStyleXfs>
  <cellXfs count="909">
    <xf numFmtId="0" fontId="0" fillId="0" borderId="0" xfId="0"/>
    <xf numFmtId="0" fontId="3" fillId="0" borderId="0" xfId="0" applyFont="1" applyAlignment="1">
      <alignment horizontal="left" wrapText="1"/>
    </xf>
    <xf numFmtId="0" fontId="2" fillId="0" borderId="1" xfId="0" applyFont="1" applyBorder="1" applyAlignment="1">
      <alignment horizontal="left" vertical="top" wrapText="1"/>
    </xf>
    <xf numFmtId="0" fontId="2" fillId="0" borderId="0" xfId="0" applyFont="1"/>
    <xf numFmtId="0" fontId="0" fillId="3" borderId="0" xfId="0" applyFill="1"/>
    <xf numFmtId="0" fontId="2" fillId="0" borderId="0" xfId="0" applyFont="1" applyAlignment="1">
      <alignment horizontal="center"/>
    </xf>
    <xf numFmtId="0" fontId="2" fillId="0" borderId="0" xfId="0" applyFont="1" applyAlignment="1">
      <alignment horizontal="left"/>
    </xf>
    <xf numFmtId="0" fontId="3" fillId="0" borderId="0" xfId="0" applyFont="1"/>
    <xf numFmtId="166" fontId="2" fillId="0" borderId="0" xfId="1" applyNumberFormat="1" applyFont="1"/>
    <xf numFmtId="0" fontId="9" fillId="0" borderId="8" xfId="0" applyFont="1" applyBorder="1" applyAlignment="1">
      <alignment horizontal="center"/>
    </xf>
    <xf numFmtId="0" fontId="2" fillId="0" borderId="9" xfId="0" applyFont="1" applyBorder="1" applyAlignment="1">
      <alignment horizontal="center"/>
    </xf>
    <xf numFmtId="0" fontId="2" fillId="0" borderId="9" xfId="0" applyFont="1" applyBorder="1" applyAlignment="1">
      <alignment horizontal="left"/>
    </xf>
    <xf numFmtId="0" fontId="2" fillId="0" borderId="10" xfId="0" applyFont="1" applyBorder="1"/>
    <xf numFmtId="165" fontId="2" fillId="0" borderId="0" xfId="0" applyNumberFormat="1" applyFont="1"/>
    <xf numFmtId="165" fontId="3" fillId="0" borderId="0" xfId="0" applyNumberFormat="1" applyFont="1" applyAlignment="1">
      <alignment wrapText="1"/>
    </xf>
    <xf numFmtId="165" fontId="2" fillId="0" borderId="11" xfId="0" applyNumberFormat="1" applyFont="1" applyBorder="1"/>
    <xf numFmtId="165" fontId="3" fillId="0" borderId="12" xfId="0" applyNumberFormat="1" applyFont="1" applyBorder="1" applyAlignment="1">
      <alignment horizontal="center"/>
    </xf>
    <xf numFmtId="165" fontId="0" fillId="0" borderId="0" xfId="0" applyNumberFormat="1"/>
    <xf numFmtId="165" fontId="2" fillId="0" borderId="9" xfId="0" applyNumberFormat="1" applyFont="1" applyBorder="1"/>
    <xf numFmtId="165" fontId="3" fillId="0" borderId="0" xfId="0" applyNumberFormat="1" applyFont="1" applyAlignment="1">
      <alignment horizontal="center"/>
    </xf>
    <xf numFmtId="0" fontId="2" fillId="0" borderId="1" xfId="7" applyFont="1" applyFill="1" applyBorder="1" applyAlignment="1">
      <alignment horizontal="left" vertical="top" wrapText="1"/>
    </xf>
    <xf numFmtId="0" fontId="3" fillId="0" borderId="0" xfId="0" applyFont="1" applyAlignment="1">
      <alignment horizontal="center" wrapText="1"/>
    </xf>
    <xf numFmtId="0" fontId="3" fillId="0" borderId="0" xfId="0" applyFont="1" applyAlignment="1">
      <alignment horizontal="center"/>
    </xf>
    <xf numFmtId="0" fontId="0" fillId="0" borderId="0" xfId="0" applyAlignment="1">
      <alignment horizontal="center"/>
    </xf>
    <xf numFmtId="9" fontId="2" fillId="0" borderId="1" xfId="11" applyFont="1" applyBorder="1" applyAlignment="1">
      <alignment horizontal="left" vertical="top" wrapText="1"/>
    </xf>
    <xf numFmtId="9" fontId="2" fillId="0" borderId="0" xfId="0" applyNumberFormat="1" applyFont="1"/>
    <xf numFmtId="9" fontId="1" fillId="0" borderId="0" xfId="0" applyNumberFormat="1" applyFont="1"/>
    <xf numFmtId="165" fontId="2" fillId="0" borderId="1" xfId="7" applyNumberFormat="1" applyFont="1" applyFill="1" applyBorder="1" applyAlignment="1">
      <alignment horizontal="center" vertical="top" wrapText="1"/>
    </xf>
    <xf numFmtId="165" fontId="2" fillId="0" borderId="1" xfId="0" applyNumberFormat="1" applyFont="1" applyBorder="1" applyAlignment="1">
      <alignment horizontal="center" vertical="top" wrapText="1"/>
    </xf>
    <xf numFmtId="0" fontId="2" fillId="0" borderId="3" xfId="0" applyFont="1" applyBorder="1" applyAlignment="1">
      <alignment horizontal="center" vertical="top" wrapText="1"/>
    </xf>
    <xf numFmtId="0" fontId="2" fillId="0" borderId="16" xfId="0" applyFont="1" applyBorder="1" applyAlignment="1">
      <alignment horizontal="center" vertical="top" wrapText="1"/>
    </xf>
    <xf numFmtId="0" fontId="2" fillId="0" borderId="30" xfId="0" applyFont="1" applyBorder="1" applyAlignment="1">
      <alignment horizontal="left" vertical="top" wrapText="1"/>
    </xf>
    <xf numFmtId="165" fontId="2" fillId="0" borderId="41" xfId="7" applyNumberFormat="1" applyFont="1" applyFill="1" applyBorder="1" applyAlignment="1">
      <alignment horizontal="center" vertical="top" wrapText="1"/>
    </xf>
    <xf numFmtId="165" fontId="2" fillId="0" borderId="41" xfId="7" quotePrefix="1" applyNumberFormat="1" applyFont="1" applyFill="1" applyBorder="1" applyAlignment="1">
      <alignment horizontal="center" vertical="top" wrapText="1"/>
    </xf>
    <xf numFmtId="165" fontId="2" fillId="0" borderId="43" xfId="7" quotePrefix="1" applyNumberFormat="1" applyFont="1" applyFill="1" applyBorder="1" applyAlignment="1">
      <alignment horizontal="center" vertical="top" wrapText="1"/>
    </xf>
    <xf numFmtId="165" fontId="2" fillId="0" borderId="45" xfId="7" applyNumberFormat="1" applyFont="1" applyFill="1" applyBorder="1" applyAlignment="1">
      <alignment horizontal="center" vertical="top" wrapText="1"/>
    </xf>
    <xf numFmtId="165" fontId="2" fillId="0" borderId="39" xfId="0" applyNumberFormat="1" applyFont="1" applyBorder="1" applyAlignment="1">
      <alignment horizontal="center" vertical="top" wrapText="1"/>
    </xf>
    <xf numFmtId="165" fontId="2" fillId="0" borderId="41" xfId="0" applyNumberFormat="1" applyFont="1" applyBorder="1" applyAlignment="1">
      <alignment horizontal="center" vertical="top" wrapText="1"/>
    </xf>
    <xf numFmtId="165" fontId="2" fillId="0" borderId="43" xfId="0" applyNumberFormat="1" applyFont="1" applyBorder="1" applyAlignment="1">
      <alignment horizontal="center" vertical="top" wrapText="1"/>
    </xf>
    <xf numFmtId="165" fontId="2" fillId="0" borderId="43" xfId="0" quotePrefix="1" applyNumberFormat="1" applyFont="1" applyBorder="1" applyAlignment="1">
      <alignment horizontal="center" vertical="top" wrapText="1"/>
    </xf>
    <xf numFmtId="0" fontId="2" fillId="0" borderId="43" xfId="0" applyFont="1" applyBorder="1" applyAlignment="1">
      <alignment horizontal="left" vertical="top" wrapText="1"/>
    </xf>
    <xf numFmtId="0" fontId="2" fillId="0" borderId="43" xfId="7" applyFont="1" applyFill="1" applyBorder="1" applyAlignment="1">
      <alignment horizontal="left" vertical="top" wrapText="1"/>
    </xf>
    <xf numFmtId="165" fontId="2" fillId="0" borderId="39" xfId="7" applyNumberFormat="1" applyFont="1" applyFill="1" applyBorder="1" applyAlignment="1">
      <alignment vertical="top"/>
    </xf>
    <xf numFmtId="0" fontId="2" fillId="0" borderId="41" xfId="7" applyFont="1" applyFill="1" applyBorder="1" applyAlignment="1">
      <alignment horizontal="left" vertical="top" wrapText="1"/>
    </xf>
    <xf numFmtId="0" fontId="2" fillId="0" borderId="41" xfId="0" applyFont="1" applyBorder="1" applyAlignment="1">
      <alignment horizontal="left" vertical="top" wrapText="1"/>
    </xf>
    <xf numFmtId="0" fontId="2" fillId="0" borderId="1" xfId="0" applyFont="1" applyBorder="1" applyAlignment="1">
      <alignment vertical="top"/>
    </xf>
    <xf numFmtId="0" fontId="2" fillId="0" borderId="43" xfId="0" applyFont="1" applyBorder="1" applyAlignment="1">
      <alignment horizontal="left" vertical="top"/>
    </xf>
    <xf numFmtId="0" fontId="2" fillId="0" borderId="41" xfId="0" applyFont="1" applyBorder="1" applyAlignment="1" applyProtection="1">
      <alignment horizontal="left" vertical="top" wrapText="1"/>
      <protection locked="0"/>
    </xf>
    <xf numFmtId="0" fontId="2" fillId="0" borderId="43" xfId="0" applyFont="1" applyBorder="1" applyAlignment="1" applyProtection="1">
      <alignment horizontal="left" vertical="top" wrapText="1"/>
      <protection locked="0"/>
    </xf>
    <xf numFmtId="165" fontId="2" fillId="0" borderId="30" xfId="0" applyNumberFormat="1" applyFont="1" applyBorder="1" applyAlignment="1">
      <alignment horizontal="center" vertical="top" wrapText="1"/>
    </xf>
    <xf numFmtId="165" fontId="18" fillId="0" borderId="41" xfId="0" applyNumberFormat="1" applyFont="1" applyBorder="1" applyAlignment="1">
      <alignment horizontal="center" vertical="top" wrapText="1"/>
    </xf>
    <xf numFmtId="165" fontId="18" fillId="0" borderId="1" xfId="0" applyNumberFormat="1" applyFont="1" applyBorder="1" applyAlignment="1">
      <alignment horizontal="center" vertical="top" wrapText="1"/>
    </xf>
    <xf numFmtId="165" fontId="18" fillId="0" borderId="39" xfId="0" applyNumberFormat="1" applyFont="1" applyBorder="1" applyAlignment="1">
      <alignment horizontal="center" vertical="top" wrapText="1"/>
    </xf>
    <xf numFmtId="165" fontId="18" fillId="5" borderId="43" xfId="0" applyNumberFormat="1" applyFont="1" applyFill="1" applyBorder="1" applyAlignment="1">
      <alignment horizontal="center" vertical="top" wrapText="1"/>
    </xf>
    <xf numFmtId="165" fontId="18" fillId="5" borderId="39" xfId="0" applyNumberFormat="1" applyFont="1" applyFill="1" applyBorder="1" applyAlignment="1">
      <alignment horizontal="center" vertical="top" wrapText="1"/>
    </xf>
    <xf numFmtId="165" fontId="18" fillId="5" borderId="41" xfId="0" applyNumberFormat="1" applyFont="1" applyFill="1" applyBorder="1" applyAlignment="1">
      <alignment horizontal="center" vertical="top" wrapText="1"/>
    </xf>
    <xf numFmtId="165" fontId="18" fillId="5" borderId="45" xfId="0" applyNumberFormat="1" applyFont="1" applyFill="1" applyBorder="1" applyAlignment="1">
      <alignment horizontal="center" vertical="top" wrapText="1"/>
    </xf>
    <xf numFmtId="0" fontId="18" fillId="5" borderId="41" xfId="0" applyFont="1" applyFill="1" applyBorder="1" applyAlignment="1">
      <alignment horizontal="center" vertical="top"/>
    </xf>
    <xf numFmtId="0" fontId="18" fillId="5" borderId="43" xfId="0" applyFont="1" applyFill="1" applyBorder="1" applyAlignment="1">
      <alignment horizontal="center" vertical="top"/>
    </xf>
    <xf numFmtId="165" fontId="18" fillId="5" borderId="1" xfId="0" applyNumberFormat="1" applyFont="1" applyFill="1" applyBorder="1" applyAlignment="1">
      <alignment horizontal="center" vertical="top" wrapText="1"/>
    </xf>
    <xf numFmtId="165" fontId="18" fillId="0" borderId="1" xfId="0" applyNumberFormat="1" applyFont="1" applyBorder="1" applyAlignment="1">
      <alignment horizontal="center" vertical="top"/>
    </xf>
    <xf numFmtId="165" fontId="18" fillId="0" borderId="43" xfId="0" applyNumberFormat="1" applyFont="1" applyBorder="1" applyAlignment="1">
      <alignment horizontal="center" vertical="top" wrapText="1"/>
    </xf>
    <xf numFmtId="0" fontId="18" fillId="0" borderId="3" xfId="0" applyFont="1" applyBorder="1" applyAlignment="1">
      <alignment horizontal="center" vertical="top" wrapText="1"/>
    </xf>
    <xf numFmtId="0" fontId="18" fillId="0" borderId="3" xfId="0" applyFont="1" applyBorder="1" applyAlignment="1">
      <alignment horizontal="center" vertical="center" wrapText="1"/>
    </xf>
    <xf numFmtId="0" fontId="18" fillId="0" borderId="15" xfId="0" applyFont="1" applyBorder="1" applyAlignment="1">
      <alignment horizontal="center" vertical="center" wrapText="1"/>
    </xf>
    <xf numFmtId="165" fontId="18" fillId="0" borderId="47" xfId="0" applyNumberFormat="1" applyFont="1" applyBorder="1" applyAlignment="1">
      <alignment horizontal="center" vertical="top" wrapText="1"/>
    </xf>
    <xf numFmtId="165" fontId="18" fillId="5" borderId="52" xfId="0" applyNumberFormat="1" applyFont="1" applyFill="1" applyBorder="1" applyAlignment="1">
      <alignment horizontal="center" vertical="top" wrapText="1"/>
    </xf>
    <xf numFmtId="165" fontId="18" fillId="5" borderId="47" xfId="0" applyNumberFormat="1" applyFont="1" applyFill="1" applyBorder="1" applyAlignment="1">
      <alignment horizontal="center" vertical="top" wrapText="1"/>
    </xf>
    <xf numFmtId="165" fontId="18" fillId="5" borderId="50" xfId="0" applyNumberFormat="1" applyFont="1" applyFill="1" applyBorder="1" applyAlignment="1">
      <alignment horizontal="center" vertical="top" wrapText="1"/>
    </xf>
    <xf numFmtId="165" fontId="18" fillId="5" borderId="49" xfId="0" applyNumberFormat="1" applyFont="1" applyFill="1" applyBorder="1" applyAlignment="1">
      <alignment horizontal="center" vertical="top" wrapText="1"/>
    </xf>
    <xf numFmtId="165" fontId="2" fillId="0" borderId="47" xfId="0" applyNumberFormat="1" applyFont="1" applyBorder="1" applyAlignment="1">
      <alignment horizontal="center" vertical="top" wrapText="1"/>
    </xf>
    <xf numFmtId="165" fontId="2" fillId="0" borderId="2" xfId="0" applyNumberFormat="1" applyFont="1" applyBorder="1" applyAlignment="1">
      <alignment horizontal="center" vertical="top" wrapText="1"/>
    </xf>
    <xf numFmtId="165" fontId="2" fillId="0" borderId="2" xfId="7" applyNumberFormat="1" applyFont="1" applyFill="1" applyBorder="1" applyAlignment="1">
      <alignment horizontal="center" vertical="top" wrapText="1"/>
    </xf>
    <xf numFmtId="2" fontId="2" fillId="0" borderId="41" xfId="0" applyNumberFormat="1" applyFont="1" applyBorder="1" applyAlignment="1">
      <alignment horizontal="center" vertical="top" wrapText="1"/>
    </xf>
    <xf numFmtId="0" fontId="2" fillId="0" borderId="2" xfId="0" applyFont="1" applyBorder="1" applyAlignment="1">
      <alignment horizontal="left" vertical="top" wrapText="1"/>
    </xf>
    <xf numFmtId="0" fontId="2" fillId="5" borderId="1" xfId="0" applyFont="1" applyFill="1" applyBorder="1" applyAlignment="1">
      <alignment horizontal="left" vertical="top" wrapText="1"/>
    </xf>
    <xf numFmtId="0" fontId="7" fillId="0" borderId="0" xfId="0" applyFont="1" applyAlignment="1">
      <alignment horizontal="center"/>
    </xf>
    <xf numFmtId="0" fontId="2" fillId="0" borderId="2" xfId="7" applyFont="1" applyFill="1" applyBorder="1" applyAlignment="1">
      <alignment horizontal="left" vertical="top" wrapText="1"/>
    </xf>
    <xf numFmtId="0" fontId="2" fillId="0" borderId="41" xfId="7" applyFont="1" applyFill="1" applyBorder="1" applyAlignment="1" applyProtection="1">
      <alignment horizontal="left" vertical="top" wrapText="1"/>
      <protection locked="0"/>
    </xf>
    <xf numFmtId="165" fontId="2" fillId="0" borderId="6" xfId="0" applyNumberFormat="1" applyFont="1" applyBorder="1" applyAlignment="1">
      <alignment horizontal="center" vertical="top" wrapText="1"/>
    </xf>
    <xf numFmtId="166" fontId="2" fillId="2" borderId="51" xfId="4" applyNumberFormat="1" applyFont="1" applyFill="1" applyBorder="1" applyAlignment="1" applyProtection="1">
      <alignment vertical="top"/>
      <protection locked="0"/>
    </xf>
    <xf numFmtId="166" fontId="2" fillId="2" borderId="41" xfId="4" applyNumberFormat="1" applyFont="1" applyFill="1" applyBorder="1" applyAlignment="1" applyProtection="1">
      <alignment vertical="top"/>
      <protection locked="0"/>
    </xf>
    <xf numFmtId="0" fontId="3" fillId="6" borderId="6" xfId="0" applyFont="1" applyFill="1" applyBorder="1" applyAlignment="1" applyProtection="1">
      <alignment horizontal="center"/>
      <protection locked="0"/>
    </xf>
    <xf numFmtId="0" fontId="3" fillId="6" borderId="2" xfId="0" applyFont="1" applyFill="1" applyBorder="1" applyAlignment="1" applyProtection="1">
      <alignment horizontal="center"/>
      <protection locked="0"/>
    </xf>
    <xf numFmtId="10" fontId="2" fillId="0" borderId="0" xfId="11" applyNumberFormat="1" applyFont="1"/>
    <xf numFmtId="168" fontId="2" fillId="0" borderId="3" xfId="11" applyNumberFormat="1" applyFont="1" applyBorder="1" applyAlignment="1">
      <alignment horizontal="right"/>
    </xf>
    <xf numFmtId="0" fontId="2" fillId="5" borderId="0" xfId="0" applyFont="1" applyFill="1" applyProtection="1">
      <protection locked="0"/>
    </xf>
    <xf numFmtId="0" fontId="2" fillId="5" borderId="7" xfId="0" applyFont="1" applyFill="1" applyBorder="1" applyAlignment="1" applyProtection="1">
      <alignment vertical="top" wrapText="1"/>
      <protection locked="0"/>
    </xf>
    <xf numFmtId="0" fontId="2" fillId="5" borderId="50" xfId="0" applyFont="1" applyFill="1" applyBorder="1" applyAlignment="1" applyProtection="1">
      <alignment horizontal="left" vertical="top" wrapText="1"/>
      <protection locked="0"/>
    </xf>
    <xf numFmtId="0" fontId="2" fillId="5" borderId="4" xfId="0" applyFont="1" applyFill="1" applyBorder="1" applyAlignment="1" applyProtection="1">
      <alignment horizontal="left" vertical="top" wrapText="1"/>
      <protection locked="0"/>
    </xf>
    <xf numFmtId="0" fontId="15" fillId="7" borderId="1" xfId="0" applyFont="1" applyFill="1" applyBorder="1" applyAlignment="1" applyProtection="1">
      <alignment horizontal="center" vertical="center"/>
      <protection locked="0"/>
    </xf>
    <xf numFmtId="165" fontId="15" fillId="7" borderId="1" xfId="0" applyNumberFormat="1" applyFont="1" applyFill="1" applyBorder="1" applyAlignment="1" applyProtection="1">
      <alignment horizontal="center" vertical="center"/>
      <protection locked="0"/>
    </xf>
    <xf numFmtId="49" fontId="15" fillId="7" borderId="1" xfId="0" applyNumberFormat="1" applyFont="1" applyFill="1" applyBorder="1" applyAlignment="1" applyProtection="1">
      <alignment horizontal="center" vertical="center" wrapText="1"/>
      <protection locked="0"/>
    </xf>
    <xf numFmtId="164" fontId="15" fillId="7" borderId="1" xfId="0" applyNumberFormat="1" applyFont="1" applyFill="1" applyBorder="1" applyAlignment="1" applyProtection="1">
      <alignment horizontal="center" vertical="center" wrapText="1"/>
      <protection locked="0"/>
    </xf>
    <xf numFmtId="0" fontId="2" fillId="5" borderId="0" xfId="0" applyFont="1" applyFill="1" applyAlignment="1" applyProtection="1">
      <alignment horizontal="center"/>
      <protection locked="0"/>
    </xf>
    <xf numFmtId="166" fontId="2" fillId="10" borderId="1" xfId="4" applyNumberFormat="1" applyFont="1" applyFill="1" applyBorder="1" applyAlignment="1" applyProtection="1">
      <alignment vertical="top"/>
      <protection locked="0"/>
    </xf>
    <xf numFmtId="166" fontId="2" fillId="10" borderId="41" xfId="1" applyNumberFormat="1" applyFont="1" applyFill="1" applyBorder="1" applyAlignment="1">
      <alignment vertical="top"/>
    </xf>
    <xf numFmtId="0" fontId="2" fillId="5" borderId="77" xfId="0" applyFont="1" applyFill="1" applyBorder="1" applyAlignment="1" applyProtection="1">
      <alignment horizontal="left" vertical="top" wrapText="1"/>
      <protection locked="0"/>
    </xf>
    <xf numFmtId="165" fontId="2" fillId="5" borderId="0" xfId="0" applyNumberFormat="1" applyFont="1" applyFill="1" applyAlignment="1" applyProtection="1">
      <alignment horizontal="center"/>
      <protection locked="0"/>
    </xf>
    <xf numFmtId="165" fontId="2" fillId="5" borderId="0" xfId="0" applyNumberFormat="1" applyFont="1" applyFill="1" applyAlignment="1" applyProtection="1">
      <alignment horizontal="center" vertical="top" wrapText="1"/>
      <protection locked="0"/>
    </xf>
    <xf numFmtId="0" fontId="2" fillId="5" borderId="29" xfId="0" applyFont="1" applyFill="1" applyBorder="1" applyAlignment="1" applyProtection="1">
      <alignment vertical="top" wrapText="1"/>
      <protection locked="0"/>
    </xf>
    <xf numFmtId="0" fontId="5" fillId="5" borderId="0" xfId="0" applyFont="1" applyFill="1" applyProtection="1">
      <protection locked="0"/>
    </xf>
    <xf numFmtId="0" fontId="3" fillId="5" borderId="0" xfId="0" applyFont="1" applyFill="1" applyAlignment="1" applyProtection="1">
      <alignment horizontal="center"/>
      <protection locked="0"/>
    </xf>
    <xf numFmtId="0" fontId="3" fillId="5" borderId="0" xfId="0" applyFont="1" applyFill="1" applyAlignment="1" applyProtection="1">
      <alignment horizontal="right"/>
      <protection locked="0"/>
    </xf>
    <xf numFmtId="0" fontId="3" fillId="5" borderId="0" xfId="0" applyFont="1" applyFill="1" applyProtection="1">
      <protection locked="0"/>
    </xf>
    <xf numFmtId="166" fontId="2" fillId="5" borderId="0" xfId="1" applyNumberFormat="1" applyFont="1" applyFill="1" applyProtection="1">
      <protection locked="0"/>
    </xf>
    <xf numFmtId="0" fontId="2" fillId="5" borderId="43" xfId="0" applyFont="1" applyFill="1" applyBorder="1" applyAlignment="1" applyProtection="1">
      <alignment horizontal="left" vertical="center" wrapText="1"/>
      <protection locked="0"/>
    </xf>
    <xf numFmtId="165" fontId="3" fillId="5" borderId="1" xfId="0" applyNumberFormat="1" applyFont="1" applyFill="1" applyBorder="1" applyAlignment="1" applyProtection="1">
      <alignment horizontal="center" vertical="top" wrapText="1"/>
      <protection locked="0"/>
    </xf>
    <xf numFmtId="0" fontId="3" fillId="5" borderId="1" xfId="0" applyFont="1" applyFill="1" applyBorder="1" applyAlignment="1" applyProtection="1">
      <alignment horizontal="center" vertical="top" wrapText="1"/>
      <protection locked="0"/>
    </xf>
    <xf numFmtId="166" fontId="2" fillId="10" borderId="1" xfId="1" applyNumberFormat="1" applyFont="1" applyFill="1" applyBorder="1" applyAlignment="1">
      <alignment vertical="top"/>
    </xf>
    <xf numFmtId="0" fontId="25" fillId="5" borderId="0" xfId="0" applyFont="1" applyFill="1" applyProtection="1">
      <protection locked="0"/>
    </xf>
    <xf numFmtId="0" fontId="25" fillId="5" borderId="0" xfId="0" applyFont="1" applyFill="1" applyAlignment="1" applyProtection="1">
      <alignment horizontal="left"/>
      <protection locked="0"/>
    </xf>
    <xf numFmtId="0" fontId="25" fillId="5" borderId="0" xfId="0" applyFont="1" applyFill="1" applyAlignment="1" applyProtection="1">
      <alignment horizontal="right"/>
      <protection locked="0"/>
    </xf>
    <xf numFmtId="0" fontId="3" fillId="11" borderId="4"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11" borderId="4" xfId="0" applyFont="1" applyFill="1" applyBorder="1" applyAlignment="1" applyProtection="1">
      <alignment vertical="top" wrapText="1"/>
      <protection locked="0"/>
    </xf>
    <xf numFmtId="166" fontId="2" fillId="5" borderId="74" xfId="4" applyNumberFormat="1" applyFont="1" applyFill="1" applyBorder="1" applyAlignment="1" applyProtection="1">
      <alignment vertical="top"/>
      <protection locked="0"/>
    </xf>
    <xf numFmtId="0" fontId="2" fillId="5" borderId="0" xfId="0" applyFont="1" applyFill="1" applyAlignment="1" applyProtection="1">
      <alignment horizontal="left" vertical="top" wrapText="1"/>
      <protection locked="0"/>
    </xf>
    <xf numFmtId="165" fontId="2" fillId="5" borderId="0" xfId="0" applyNumberFormat="1" applyFont="1" applyFill="1" applyAlignment="1" applyProtection="1">
      <alignment horizontal="left"/>
      <protection locked="0"/>
    </xf>
    <xf numFmtId="165" fontId="2" fillId="5" borderId="0" xfId="0" applyNumberFormat="1" applyFont="1" applyFill="1" applyAlignment="1" applyProtection="1">
      <alignment horizontal="left" vertical="top" wrapText="1"/>
      <protection locked="0"/>
    </xf>
    <xf numFmtId="0" fontId="2" fillId="5" borderId="0" xfId="0" applyFont="1" applyFill="1" applyAlignment="1" applyProtection="1">
      <alignment horizontal="center" vertical="top"/>
      <protection locked="0"/>
    </xf>
    <xf numFmtId="165" fontId="2" fillId="5" borderId="0" xfId="0" applyNumberFormat="1" applyFont="1" applyFill="1" applyAlignment="1" applyProtection="1">
      <alignment horizontal="center" vertical="top"/>
      <protection locked="0"/>
    </xf>
    <xf numFmtId="0" fontId="6" fillId="5" borderId="0" xfId="0" applyFont="1" applyFill="1" applyProtection="1">
      <protection locked="0"/>
    </xf>
    <xf numFmtId="166" fontId="3" fillId="5" borderId="0" xfId="1" applyNumberFormat="1" applyFont="1" applyFill="1" applyAlignment="1" applyProtection="1">
      <alignment horizontal="left" vertical="center"/>
      <protection locked="0"/>
    </xf>
    <xf numFmtId="166" fontId="3" fillId="5" borderId="0" xfId="1" applyNumberFormat="1" applyFont="1" applyFill="1" applyAlignment="1" applyProtection="1">
      <alignment vertical="top"/>
      <protection locked="0"/>
    </xf>
    <xf numFmtId="0" fontId="23" fillId="5" borderId="0" xfId="0" applyFont="1" applyFill="1" applyProtection="1">
      <protection locked="0"/>
    </xf>
    <xf numFmtId="0" fontId="3" fillId="5" borderId="0" xfId="0" applyFont="1" applyFill="1" applyAlignment="1" applyProtection="1">
      <alignment horizontal="left"/>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right"/>
      <protection locked="0"/>
    </xf>
    <xf numFmtId="10" fontId="2" fillId="5" borderId="0" xfId="0" applyNumberFormat="1" applyFont="1" applyFill="1" applyAlignment="1" applyProtection="1">
      <alignment horizontal="center" vertical="center"/>
      <protection locked="0"/>
    </xf>
    <xf numFmtId="166" fontId="16" fillId="0" borderId="0" xfId="1" applyNumberFormat="1" applyFont="1"/>
    <xf numFmtId="0" fontId="2" fillId="11" borderId="32" xfId="0" applyFont="1" applyFill="1" applyBorder="1" applyProtection="1">
      <protection locked="0"/>
    </xf>
    <xf numFmtId="0" fontId="2" fillId="11" borderId="81" xfId="0" applyFont="1" applyFill="1" applyBorder="1" applyProtection="1">
      <protection locked="0"/>
    </xf>
    <xf numFmtId="166" fontId="2" fillId="11" borderId="80" xfId="0" applyNumberFormat="1" applyFont="1" applyFill="1" applyBorder="1" applyProtection="1">
      <protection locked="0"/>
    </xf>
    <xf numFmtId="0" fontId="28" fillId="5" borderId="0" xfId="0" applyFont="1" applyFill="1" applyProtection="1">
      <protection locked="0"/>
    </xf>
    <xf numFmtId="166" fontId="2" fillId="11" borderId="0" xfId="0" applyNumberFormat="1" applyFont="1" applyFill="1" applyProtection="1">
      <protection locked="0"/>
    </xf>
    <xf numFmtId="0" fontId="3" fillId="11" borderId="4" xfId="0" applyFont="1" applyFill="1" applyBorder="1" applyProtection="1">
      <protection locked="0"/>
    </xf>
    <xf numFmtId="0" fontId="1" fillId="5" borderId="0" xfId="0" applyFont="1" applyFill="1" applyProtection="1">
      <protection locked="0"/>
    </xf>
    <xf numFmtId="165" fontId="1" fillId="5" borderId="0" xfId="0" applyNumberFormat="1" applyFont="1" applyFill="1" applyAlignment="1" applyProtection="1">
      <alignment horizontal="center"/>
      <protection locked="0"/>
    </xf>
    <xf numFmtId="0" fontId="3" fillId="5" borderId="0" xfId="0" applyFont="1" applyFill="1" applyAlignment="1" applyProtection="1">
      <alignment horizontal="right" vertical="center"/>
      <protection locked="0"/>
    </xf>
    <xf numFmtId="0" fontId="25" fillId="5" borderId="0" xfId="0" applyFont="1" applyFill="1" applyAlignment="1" applyProtection="1">
      <alignment horizontal="left" vertical="center"/>
      <protection locked="0"/>
    </xf>
    <xf numFmtId="165" fontId="3" fillId="5" borderId="0" xfId="0" applyNumberFormat="1" applyFont="1" applyFill="1" applyAlignment="1" applyProtection="1">
      <alignment horizontal="center" vertical="center"/>
      <protection locked="0"/>
    </xf>
    <xf numFmtId="165" fontId="23" fillId="5" borderId="0" xfId="0" applyNumberFormat="1" applyFont="1" applyFill="1" applyAlignment="1" applyProtection="1">
      <alignment horizontal="right"/>
      <protection locked="0"/>
    </xf>
    <xf numFmtId="166" fontId="23" fillId="5" borderId="0" xfId="1" applyNumberFormat="1" applyFont="1" applyFill="1" applyProtection="1">
      <protection locked="0"/>
    </xf>
    <xf numFmtId="0" fontId="5" fillId="5" borderId="14" xfId="0" applyFont="1" applyFill="1" applyBorder="1" applyProtection="1">
      <protection locked="0"/>
    </xf>
    <xf numFmtId="0" fontId="29" fillId="5" borderId="14" xfId="0" applyFont="1" applyFill="1" applyBorder="1" applyProtection="1">
      <protection locked="0"/>
    </xf>
    <xf numFmtId="165" fontId="5" fillId="5" borderId="14" xfId="0" applyNumberFormat="1" applyFont="1" applyFill="1" applyBorder="1" applyAlignment="1" applyProtection="1">
      <alignment horizontal="center" vertical="center"/>
      <protection locked="0"/>
    </xf>
    <xf numFmtId="0" fontId="29" fillId="5" borderId="0" xfId="0" applyFont="1" applyFill="1" applyProtection="1">
      <protection locked="0"/>
    </xf>
    <xf numFmtId="165" fontId="23" fillId="5" borderId="0" xfId="0" applyNumberFormat="1" applyFont="1" applyFill="1" applyAlignment="1" applyProtection="1">
      <alignment horizontal="center"/>
      <protection locked="0"/>
    </xf>
    <xf numFmtId="0" fontId="30" fillId="5" borderId="0" xfId="0" applyFont="1" applyFill="1" applyProtection="1">
      <protection locked="0"/>
    </xf>
    <xf numFmtId="166" fontId="30" fillId="10" borderId="14" xfId="1" applyNumberFormat="1" applyFont="1" applyFill="1" applyBorder="1" applyAlignment="1" applyProtection="1">
      <alignment vertical="top"/>
      <protection locked="0"/>
    </xf>
    <xf numFmtId="0" fontId="30" fillId="6" borderId="2" xfId="0" applyFont="1" applyFill="1" applyBorder="1" applyAlignment="1" applyProtection="1">
      <alignment horizontal="center"/>
      <protection locked="0"/>
    </xf>
    <xf numFmtId="9" fontId="28" fillId="5" borderId="0" xfId="0" applyNumberFormat="1" applyFont="1" applyFill="1" applyAlignment="1" applyProtection="1">
      <alignment horizontal="center" vertical="center"/>
      <protection locked="0"/>
    </xf>
    <xf numFmtId="10" fontId="28" fillId="5" borderId="0" xfId="0" applyNumberFormat="1" applyFont="1" applyFill="1" applyAlignment="1" applyProtection="1">
      <alignment horizontal="center" vertical="center"/>
      <protection locked="0"/>
    </xf>
    <xf numFmtId="165" fontId="3" fillId="11" borderId="5" xfId="0" applyNumberFormat="1" applyFont="1" applyFill="1" applyBorder="1" applyAlignment="1" applyProtection="1">
      <alignment vertical="center"/>
      <protection locked="0"/>
    </xf>
    <xf numFmtId="49" fontId="3" fillId="11" borderId="5" xfId="0" applyNumberFormat="1" applyFont="1" applyFill="1" applyBorder="1" applyAlignment="1" applyProtection="1">
      <alignment horizontal="center"/>
      <protection locked="0"/>
    </xf>
    <xf numFmtId="166" fontId="3" fillId="11" borderId="5" xfId="0" applyNumberFormat="1" applyFont="1" applyFill="1" applyBorder="1" applyProtection="1">
      <protection locked="0"/>
    </xf>
    <xf numFmtId="165" fontId="23" fillId="0" borderId="0" xfId="0" applyNumberFormat="1" applyFont="1"/>
    <xf numFmtId="9" fontId="23" fillId="0" borderId="0" xfId="0" applyNumberFormat="1" applyFont="1"/>
    <xf numFmtId="49" fontId="3" fillId="11" borderId="4" xfId="0" applyNumberFormat="1" applyFont="1" applyFill="1" applyBorder="1" applyAlignment="1" applyProtection="1">
      <alignment horizontal="left"/>
      <protection locked="0"/>
    </xf>
    <xf numFmtId="0" fontId="32" fillId="7" borderId="67" xfId="0" applyFont="1" applyFill="1" applyBorder="1" applyAlignment="1">
      <alignment horizontal="center" vertical="center" wrapText="1"/>
    </xf>
    <xf numFmtId="0" fontId="33" fillId="7" borderId="68" xfId="0" applyFont="1" applyFill="1" applyBorder="1" applyAlignment="1">
      <alignment horizontal="center" vertical="center"/>
    </xf>
    <xf numFmtId="0" fontId="32" fillId="7" borderId="68" xfId="0" applyFont="1" applyFill="1" applyBorder="1" applyAlignment="1">
      <alignment horizontal="center" vertical="center"/>
    </xf>
    <xf numFmtId="165" fontId="32" fillId="7" borderId="68" xfId="0" applyNumberFormat="1" applyFont="1" applyFill="1" applyBorder="1" applyAlignment="1">
      <alignment horizontal="center" vertical="center" wrapText="1"/>
    </xf>
    <xf numFmtId="165" fontId="32" fillId="7" borderId="69" xfId="0" applyNumberFormat="1" applyFont="1" applyFill="1" applyBorder="1" applyAlignment="1">
      <alignment horizontal="center" vertical="center" wrapText="1"/>
    </xf>
    <xf numFmtId="0" fontId="2" fillId="0" borderId="58" xfId="0" applyFont="1" applyBorder="1" applyAlignment="1">
      <alignment horizontal="left" vertical="top" wrapText="1"/>
    </xf>
    <xf numFmtId="0" fontId="2" fillId="5" borderId="58" xfId="0" applyFont="1" applyFill="1" applyBorder="1" applyAlignment="1">
      <alignment horizontal="center" vertical="top"/>
    </xf>
    <xf numFmtId="165" fontId="2" fillId="5" borderId="70" xfId="0" applyNumberFormat="1" applyFont="1" applyFill="1" applyBorder="1" applyAlignment="1">
      <alignment horizontal="center" vertical="top" wrapText="1"/>
    </xf>
    <xf numFmtId="2" fontId="2" fillId="5" borderId="83" xfId="4" applyNumberFormat="1" applyFont="1" applyFill="1" applyBorder="1" applyAlignment="1" applyProtection="1">
      <alignment vertical="top"/>
      <protection locked="0"/>
    </xf>
    <xf numFmtId="2" fontId="2" fillId="5" borderId="84" xfId="4" applyNumberFormat="1" applyFont="1" applyFill="1" applyBorder="1" applyAlignment="1" applyProtection="1">
      <alignment vertical="top"/>
      <protection locked="0"/>
    </xf>
    <xf numFmtId="166" fontId="2" fillId="0" borderId="74" xfId="1" applyNumberFormat="1" applyFont="1" applyBorder="1" applyAlignment="1" applyProtection="1">
      <alignment vertical="top"/>
      <protection locked="0"/>
    </xf>
    <xf numFmtId="37" fontId="2" fillId="2" borderId="5" xfId="6" applyNumberFormat="1" applyFont="1" applyFill="1" applyBorder="1" applyAlignment="1" applyProtection="1">
      <alignment vertical="top"/>
      <protection locked="0"/>
    </xf>
    <xf numFmtId="37" fontId="23" fillId="2" borderId="4" xfId="6" applyNumberFormat="1" applyFont="1" applyFill="1" applyBorder="1" applyAlignment="1" applyProtection="1">
      <alignment horizontal="left" vertical="center"/>
      <protection locked="0"/>
    </xf>
    <xf numFmtId="166" fontId="23" fillId="10" borderId="13" xfId="1" applyNumberFormat="1" applyFont="1" applyFill="1" applyBorder="1" applyAlignment="1" applyProtection="1">
      <alignment horizontal="left" vertical="center"/>
      <protection locked="0"/>
    </xf>
    <xf numFmtId="0" fontId="7" fillId="0" borderId="0" xfId="0" applyFont="1"/>
    <xf numFmtId="41" fontId="2" fillId="0" borderId="1" xfId="4" applyNumberFormat="1" applyFont="1" applyBorder="1" applyAlignment="1" applyProtection="1">
      <alignment vertical="center"/>
      <protection locked="0"/>
    </xf>
    <xf numFmtId="0" fontId="2" fillId="0" borderId="6" xfId="0" applyFont="1" applyBorder="1" applyAlignment="1">
      <alignment vertical="top"/>
    </xf>
    <xf numFmtId="165" fontId="2" fillId="5" borderId="39" xfId="0" applyNumberFormat="1" applyFont="1" applyFill="1" applyBorder="1" applyAlignment="1">
      <alignment horizontal="center" vertical="top" wrapText="1"/>
    </xf>
    <xf numFmtId="165" fontId="2" fillId="5" borderId="47" xfId="0" applyNumberFormat="1" applyFont="1" applyFill="1" applyBorder="1" applyAlignment="1">
      <alignment horizontal="center" vertical="top" wrapText="1"/>
    </xf>
    <xf numFmtId="165" fontId="2" fillId="5" borderId="41" xfId="0" applyNumberFormat="1" applyFont="1" applyFill="1" applyBorder="1" applyAlignment="1">
      <alignment horizontal="center" vertical="top" wrapText="1"/>
    </xf>
    <xf numFmtId="165" fontId="2" fillId="5" borderId="50" xfId="0" applyNumberFormat="1" applyFont="1" applyFill="1" applyBorder="1" applyAlignment="1">
      <alignment horizontal="center" vertical="top" wrapText="1"/>
    </xf>
    <xf numFmtId="165" fontId="2" fillId="5" borderId="6" xfId="0" applyNumberFormat="1" applyFont="1" applyFill="1" applyBorder="1" applyAlignment="1">
      <alignment horizontal="center" vertical="top" wrapText="1"/>
    </xf>
    <xf numFmtId="0" fontId="2" fillId="5" borderId="75" xfId="0" applyFont="1" applyFill="1" applyBorder="1" applyAlignment="1">
      <alignment horizontal="left" vertical="top" wrapText="1"/>
    </xf>
    <xf numFmtId="9" fontId="2" fillId="0" borderId="74" xfId="11" applyFont="1" applyBorder="1" applyAlignment="1">
      <alignment horizontal="left" vertical="top" wrapText="1"/>
    </xf>
    <xf numFmtId="165" fontId="2" fillId="0" borderId="7" xfId="0" applyNumberFormat="1" applyFont="1" applyBorder="1" applyAlignment="1">
      <alignment horizontal="center" vertical="top" wrapText="1"/>
    </xf>
    <xf numFmtId="165" fontId="18" fillId="0" borderId="6" xfId="0" applyNumberFormat="1" applyFont="1" applyBorder="1" applyAlignment="1">
      <alignment horizontal="center" vertical="top"/>
    </xf>
    <xf numFmtId="1" fontId="2" fillId="0" borderId="1" xfId="0" applyNumberFormat="1" applyFont="1" applyBorder="1" applyAlignment="1">
      <alignment horizontal="center" vertical="top" wrapText="1"/>
    </xf>
    <xf numFmtId="0" fontId="23" fillId="5" borderId="0" xfId="0" applyFont="1" applyFill="1" applyAlignment="1" applyProtection="1">
      <alignment horizontal="right" vertical="center"/>
      <protection locked="0"/>
    </xf>
    <xf numFmtId="165" fontId="23" fillId="5" borderId="0" xfId="0" applyNumberFormat="1" applyFont="1" applyFill="1" applyAlignment="1" applyProtection="1">
      <alignment horizontal="left"/>
      <protection locked="0"/>
    </xf>
    <xf numFmtId="9" fontId="23" fillId="5" borderId="0" xfId="11" applyFont="1" applyFill="1" applyAlignment="1" applyProtection="1">
      <alignment horizontal="center"/>
      <protection locked="0"/>
    </xf>
    <xf numFmtId="0" fontId="35" fillId="5" borderId="14" xfId="0" applyFont="1" applyFill="1" applyBorder="1" applyProtection="1">
      <protection locked="0"/>
    </xf>
    <xf numFmtId="0" fontId="35" fillId="5" borderId="14" xfId="0" applyFont="1" applyFill="1" applyBorder="1" applyAlignment="1" applyProtection="1">
      <alignment horizontal="right"/>
      <protection locked="0"/>
    </xf>
    <xf numFmtId="0" fontId="0" fillId="5" borderId="0" xfId="0" applyFill="1"/>
    <xf numFmtId="0" fontId="2" fillId="0" borderId="27" xfId="0" applyFont="1" applyBorder="1" applyAlignment="1">
      <alignment horizontal="left" vertical="top" wrapText="1" indent="1"/>
    </xf>
    <xf numFmtId="9" fontId="29" fillId="5" borderId="14" xfId="11" applyFont="1" applyFill="1" applyBorder="1" applyAlignment="1" applyProtection="1">
      <alignment horizontal="center" vertical="center"/>
      <protection locked="0"/>
    </xf>
    <xf numFmtId="0" fontId="29" fillId="12" borderId="14" xfId="0" applyFont="1" applyFill="1" applyBorder="1" applyProtection="1">
      <protection locked="0"/>
    </xf>
    <xf numFmtId="0" fontId="29" fillId="5" borderId="0" xfId="0" applyFont="1" applyFill="1"/>
    <xf numFmtId="0" fontId="29" fillId="0" borderId="0" xfId="0" applyFont="1"/>
    <xf numFmtId="9" fontId="29" fillId="5" borderId="0" xfId="11" applyFont="1" applyFill="1" applyAlignment="1" applyProtection="1">
      <alignment horizontal="center" vertical="center"/>
      <protection locked="0"/>
    </xf>
    <xf numFmtId="165" fontId="5" fillId="5" borderId="0" xfId="0" applyNumberFormat="1" applyFont="1" applyFill="1" applyAlignment="1" applyProtection="1">
      <alignment horizontal="left"/>
      <protection locked="0"/>
    </xf>
    <xf numFmtId="9" fontId="5" fillId="5" borderId="0" xfId="11" applyFont="1" applyFill="1" applyAlignment="1" applyProtection="1">
      <alignment horizontal="center"/>
      <protection locked="0"/>
    </xf>
    <xf numFmtId="165" fontId="29" fillId="5" borderId="0" xfId="0" applyNumberFormat="1" applyFont="1" applyFill="1" applyAlignment="1" applyProtection="1">
      <alignment horizontal="center"/>
      <protection locked="0"/>
    </xf>
    <xf numFmtId="165" fontId="5" fillId="5" borderId="0" xfId="0" applyNumberFormat="1" applyFont="1" applyFill="1" applyAlignment="1" applyProtection="1">
      <alignment horizontal="center"/>
      <protection locked="0"/>
    </xf>
    <xf numFmtId="0" fontId="2" fillId="0" borderId="7" xfId="0" applyFont="1" applyBorder="1" applyAlignment="1">
      <alignment horizontal="left" vertical="top" wrapText="1" indent="1"/>
    </xf>
    <xf numFmtId="0" fontId="2" fillId="5" borderId="54" xfId="0" applyFont="1" applyFill="1" applyBorder="1" applyAlignment="1" applyProtection="1">
      <alignment horizontal="left" vertical="top" wrapText="1"/>
      <protection locked="0"/>
    </xf>
    <xf numFmtId="0" fontId="2" fillId="5" borderId="3" xfId="0" applyFont="1" applyFill="1" applyBorder="1" applyAlignment="1">
      <alignment horizontal="left" vertical="top" wrapText="1"/>
    </xf>
    <xf numFmtId="0" fontId="2" fillId="5" borderId="17" xfId="0" applyFont="1" applyFill="1" applyBorder="1" applyAlignment="1">
      <alignment horizontal="left" vertical="top" wrapText="1"/>
    </xf>
    <xf numFmtId="0" fontId="2" fillId="0" borderId="48" xfId="0" applyFont="1" applyBorder="1" applyAlignment="1">
      <alignment horizontal="left" vertical="top" wrapText="1"/>
    </xf>
    <xf numFmtId="0" fontId="2" fillId="0" borderId="54" xfId="0" applyFont="1" applyBorder="1" applyAlignment="1">
      <alignment horizontal="left" vertical="top" wrapText="1"/>
    </xf>
    <xf numFmtId="0" fontId="2" fillId="0" borderId="15" xfId="0" applyFont="1" applyBorder="1" applyAlignment="1">
      <alignment horizontal="left" vertical="top" wrapText="1"/>
    </xf>
    <xf numFmtId="0" fontId="3" fillId="0" borderId="1" xfId="0" applyFont="1" applyBorder="1" applyAlignment="1" applyProtection="1">
      <alignment horizontal="center" vertical="top" wrapText="1"/>
      <protection locked="0"/>
    </xf>
    <xf numFmtId="0" fontId="2" fillId="5" borderId="6" xfId="0" applyFont="1" applyFill="1" applyBorder="1" applyAlignment="1" applyProtection="1">
      <alignment horizontal="left" vertical="top" wrapText="1"/>
      <protection locked="0"/>
    </xf>
    <xf numFmtId="0" fontId="2" fillId="5" borderId="2" xfId="0" applyFont="1" applyFill="1" applyBorder="1" applyAlignment="1" applyProtection="1">
      <alignment horizontal="left" vertical="top" wrapText="1"/>
      <protection locked="0"/>
    </xf>
    <xf numFmtId="166" fontId="2" fillId="2" borderId="41" xfId="4" applyNumberFormat="1" applyFont="1" applyFill="1" applyBorder="1" applyAlignment="1" applyProtection="1">
      <alignment vertical="center"/>
      <protection locked="0"/>
    </xf>
    <xf numFmtId="0" fontId="2" fillId="5" borderId="6" xfId="0" applyFont="1" applyFill="1" applyBorder="1" applyAlignment="1" applyProtection="1">
      <alignment vertical="center" wrapText="1"/>
      <protection locked="0"/>
    </xf>
    <xf numFmtId="166" fontId="2" fillId="5" borderId="78" xfId="4" applyNumberFormat="1" applyFont="1" applyFill="1" applyBorder="1" applyAlignment="1" applyProtection="1">
      <alignment vertical="center"/>
      <protection locked="0"/>
    </xf>
    <xf numFmtId="166" fontId="2" fillId="5" borderId="74" xfId="4" applyNumberFormat="1" applyFont="1" applyFill="1" applyBorder="1" applyAlignment="1" applyProtection="1">
      <alignment vertical="center"/>
      <protection locked="0"/>
    </xf>
    <xf numFmtId="3" fontId="2" fillId="0" borderId="39" xfId="0" applyNumberFormat="1" applyFont="1" applyBorder="1" applyAlignment="1" applyProtection="1">
      <alignment vertical="center"/>
      <protection locked="0"/>
    </xf>
    <xf numFmtId="0" fontId="2" fillId="5" borderId="0" xfId="0" applyFont="1" applyFill="1" applyAlignment="1" applyProtection="1">
      <alignment vertical="center"/>
      <protection locked="0"/>
    </xf>
    <xf numFmtId="0" fontId="2" fillId="5" borderId="0" xfId="0" applyFont="1" applyFill="1" applyAlignment="1" applyProtection="1">
      <alignment horizontal="left" vertical="center" wrapText="1"/>
      <protection locked="0"/>
    </xf>
    <xf numFmtId="0" fontId="2" fillId="5" borderId="7" xfId="0" applyFont="1" applyFill="1" applyBorder="1" applyAlignment="1" applyProtection="1">
      <alignment vertical="center" wrapText="1"/>
      <protection locked="0"/>
    </xf>
    <xf numFmtId="166" fontId="2" fillId="2" borderId="39" xfId="4" applyNumberFormat="1" applyFont="1" applyFill="1" applyBorder="1" applyAlignment="1" applyProtection="1">
      <alignment vertical="center"/>
      <protection locked="0"/>
    </xf>
    <xf numFmtId="166" fontId="2" fillId="2" borderId="55" xfId="4" applyNumberFormat="1" applyFont="1" applyFill="1" applyBorder="1" applyAlignment="1" applyProtection="1">
      <alignment vertical="center"/>
      <protection locked="0"/>
    </xf>
    <xf numFmtId="0" fontId="2" fillId="5" borderId="50" xfId="0" applyFont="1" applyFill="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166" fontId="2" fillId="10" borderId="51" xfId="1" applyNumberFormat="1" applyFont="1" applyFill="1" applyBorder="1" applyAlignment="1">
      <alignment vertical="center"/>
    </xf>
    <xf numFmtId="166" fontId="2" fillId="10" borderId="41" xfId="1" applyNumberFormat="1" applyFont="1" applyFill="1" applyBorder="1" applyAlignment="1">
      <alignment vertical="center"/>
    </xf>
    <xf numFmtId="0" fontId="2" fillId="0" borderId="58" xfId="0" applyFont="1" applyBorder="1" applyAlignment="1" applyProtection="1">
      <alignment horizontal="center" vertical="center" wrapText="1"/>
      <protection locked="0"/>
    </xf>
    <xf numFmtId="166" fontId="2" fillId="2" borderId="51" xfId="4" applyNumberFormat="1" applyFont="1" applyFill="1" applyBorder="1" applyAlignment="1" applyProtection="1">
      <alignment vertical="center"/>
      <protection locked="0"/>
    </xf>
    <xf numFmtId="0" fontId="3" fillId="5" borderId="1" xfId="0" applyFont="1" applyFill="1" applyBorder="1" applyAlignment="1" applyProtection="1">
      <alignment horizontal="center" vertical="center" wrapText="1"/>
      <protection locked="0"/>
    </xf>
    <xf numFmtId="166" fontId="2" fillId="10" borderId="43" xfId="1" applyNumberFormat="1" applyFont="1" applyFill="1" applyBorder="1" applyAlignment="1">
      <alignment vertical="center"/>
    </xf>
    <xf numFmtId="0" fontId="2" fillId="5" borderId="52" xfId="0" applyFont="1" applyFill="1" applyBorder="1" applyAlignment="1" applyProtection="1">
      <alignment horizontal="left" vertical="center" wrapText="1"/>
      <protection locked="0"/>
    </xf>
    <xf numFmtId="165" fontId="3" fillId="5" borderId="1" xfId="0" applyNumberFormat="1" applyFont="1" applyFill="1" applyBorder="1" applyAlignment="1" applyProtection="1">
      <alignment horizontal="center" vertical="center" wrapText="1"/>
      <protection locked="0"/>
    </xf>
    <xf numFmtId="165" fontId="3" fillId="5" borderId="6" xfId="0" applyNumberFormat="1" applyFont="1" applyFill="1" applyBorder="1" applyAlignment="1" applyProtection="1">
      <alignment horizontal="center" vertical="center" wrapText="1"/>
      <protection locked="0"/>
    </xf>
    <xf numFmtId="166" fontId="2" fillId="2" borderId="1" xfId="4" applyNumberFormat="1" applyFont="1" applyFill="1" applyBorder="1" applyAlignment="1" applyProtection="1">
      <alignment vertical="center"/>
      <protection locked="0"/>
    </xf>
    <xf numFmtId="0" fontId="2" fillId="5" borderId="4" xfId="0" applyFont="1" applyFill="1" applyBorder="1" applyAlignment="1" applyProtection="1">
      <alignment horizontal="left" vertical="center" wrapText="1"/>
      <protection locked="0"/>
    </xf>
    <xf numFmtId="3" fontId="2" fillId="0" borderId="1" xfId="0" applyNumberFormat="1" applyFont="1" applyBorder="1" applyAlignment="1" applyProtection="1">
      <alignment vertical="center"/>
      <protection locked="0"/>
    </xf>
    <xf numFmtId="165" fontId="3" fillId="5" borderId="7" xfId="0" applyNumberFormat="1" applyFont="1" applyFill="1" applyBorder="1" applyAlignment="1" applyProtection="1">
      <alignment horizontal="center" vertical="center" wrapText="1"/>
      <protection locked="0"/>
    </xf>
    <xf numFmtId="0" fontId="2" fillId="5" borderId="32" xfId="0" applyFont="1" applyFill="1" applyBorder="1" applyAlignment="1" applyProtection="1">
      <alignment vertical="center" wrapText="1"/>
      <protection locked="0"/>
    </xf>
    <xf numFmtId="165" fontId="2" fillId="13" borderId="0" xfId="0" applyNumberFormat="1" applyFont="1" applyFill="1" applyAlignment="1" applyProtection="1">
      <alignment horizontal="left" vertical="center"/>
      <protection locked="0"/>
    </xf>
    <xf numFmtId="0" fontId="2" fillId="13" borderId="0" xfId="0" applyFont="1" applyFill="1" applyAlignment="1" applyProtection="1">
      <alignment vertical="center"/>
      <protection locked="0"/>
    </xf>
    <xf numFmtId="0" fontId="2" fillId="13" borderId="3" xfId="0" applyFont="1" applyFill="1" applyBorder="1" applyAlignment="1" applyProtection="1">
      <alignment vertical="center"/>
      <protection locked="0"/>
    </xf>
    <xf numFmtId="166" fontId="2" fillId="5" borderId="35" xfId="4" applyNumberFormat="1" applyFont="1" applyFill="1" applyBorder="1" applyAlignment="1" applyProtection="1">
      <alignment vertical="center"/>
      <protection locked="0"/>
    </xf>
    <xf numFmtId="166" fontId="2" fillId="5" borderId="6" xfId="4" applyNumberFormat="1" applyFont="1" applyFill="1" applyBorder="1" applyAlignment="1" applyProtection="1">
      <alignment vertical="center"/>
      <protection locked="0"/>
    </xf>
    <xf numFmtId="0" fontId="2" fillId="5" borderId="0" xfId="0" applyFont="1" applyFill="1" applyAlignment="1" applyProtection="1">
      <alignment horizontal="left" vertical="center"/>
      <protection locked="0"/>
    </xf>
    <xf numFmtId="165" fontId="3" fillId="5" borderId="2" xfId="0" applyNumberFormat="1" applyFont="1" applyFill="1" applyBorder="1" applyAlignment="1" applyProtection="1">
      <alignment horizontal="center" vertical="center"/>
      <protection locked="0"/>
    </xf>
    <xf numFmtId="0" fontId="3" fillId="5" borderId="0" xfId="0" applyFont="1" applyFill="1" applyAlignment="1" applyProtection="1">
      <alignment vertical="center"/>
      <protection locked="0"/>
    </xf>
    <xf numFmtId="166" fontId="2" fillId="10" borderId="53" xfId="4" applyNumberFormat="1" applyFont="1" applyFill="1" applyBorder="1" applyAlignment="1" applyProtection="1">
      <alignment vertical="center"/>
      <protection locked="0"/>
    </xf>
    <xf numFmtId="166" fontId="2" fillId="10" borderId="43" xfId="4" applyNumberFormat="1" applyFont="1" applyFill="1" applyBorder="1" applyAlignment="1" applyProtection="1">
      <alignment vertical="center"/>
      <protection locked="0"/>
    </xf>
    <xf numFmtId="166" fontId="2" fillId="0" borderId="78" xfId="1" applyNumberFormat="1" applyFont="1" applyBorder="1" applyAlignment="1" applyProtection="1">
      <alignment vertical="center"/>
      <protection locked="0"/>
    </xf>
    <xf numFmtId="166" fontId="2" fillId="0" borderId="74" xfId="1" applyNumberFormat="1" applyFont="1" applyBorder="1" applyAlignment="1" applyProtection="1">
      <alignment vertical="center"/>
      <protection locked="0"/>
    </xf>
    <xf numFmtId="0" fontId="3" fillId="0" borderId="6" xfId="0" applyFont="1" applyBorder="1" applyAlignment="1" applyProtection="1">
      <alignment horizontal="center" vertical="center" wrapText="1"/>
      <protection locked="0"/>
    </xf>
    <xf numFmtId="0" fontId="2" fillId="5" borderId="14" xfId="0" applyFont="1" applyFill="1" applyBorder="1" applyAlignment="1" applyProtection="1">
      <alignment horizontal="left" vertical="center" wrapText="1"/>
      <protection locked="0"/>
    </xf>
    <xf numFmtId="165" fontId="3" fillId="5" borderId="2" xfId="0" applyNumberFormat="1" applyFont="1" applyFill="1" applyBorder="1" applyAlignment="1" applyProtection="1">
      <alignment horizontal="center" vertical="center" wrapText="1"/>
      <protection locked="0"/>
    </xf>
    <xf numFmtId="0" fontId="2" fillId="5" borderId="32" xfId="0" applyFont="1" applyFill="1" applyBorder="1" applyAlignment="1" applyProtection="1">
      <alignment horizontal="left" vertical="center" wrapText="1"/>
      <protection locked="0"/>
    </xf>
    <xf numFmtId="165" fontId="3" fillId="5" borderId="3" xfId="0" applyNumberFormat="1" applyFont="1" applyFill="1" applyBorder="1" applyAlignment="1" applyProtection="1">
      <alignment horizontal="center" vertical="center" wrapText="1"/>
      <protection locked="0"/>
    </xf>
    <xf numFmtId="0" fontId="2" fillId="5" borderId="13" xfId="0" applyFont="1" applyFill="1" applyBorder="1" applyAlignment="1" applyProtection="1">
      <alignment horizontal="left" vertical="center" wrapText="1"/>
      <protection locked="0"/>
    </xf>
    <xf numFmtId="0" fontId="2" fillId="5" borderId="2" xfId="0" applyFont="1" applyFill="1" applyBorder="1" applyAlignment="1" applyProtection="1">
      <alignment vertical="center" wrapText="1"/>
      <protection locked="0"/>
    </xf>
    <xf numFmtId="165" fontId="3" fillId="0" borderId="1" xfId="0" applyNumberFormat="1" applyFont="1" applyBorder="1" applyAlignment="1" applyProtection="1">
      <alignment horizontal="center" vertical="center" wrapText="1"/>
      <protection locked="0"/>
    </xf>
    <xf numFmtId="166" fontId="2" fillId="0" borderId="15" xfId="1" applyNumberFormat="1" applyFont="1" applyBorder="1" applyAlignment="1" applyProtection="1">
      <alignment vertical="center"/>
      <protection locked="0"/>
    </xf>
    <xf numFmtId="166" fontId="2" fillId="10" borderId="2" xfId="4" applyNumberFormat="1" applyFont="1" applyFill="1" applyBorder="1" applyAlignment="1" applyProtection="1">
      <alignment vertical="center"/>
      <protection locked="0"/>
    </xf>
    <xf numFmtId="0" fontId="2" fillId="5" borderId="1" xfId="0" applyFont="1" applyFill="1" applyBorder="1" applyAlignment="1" applyProtection="1">
      <alignment vertical="center" wrapText="1"/>
      <protection locked="0"/>
    </xf>
    <xf numFmtId="0" fontId="2" fillId="0" borderId="7" xfId="0" applyFont="1" applyBorder="1" applyAlignment="1" applyProtection="1">
      <alignment vertical="center" wrapText="1"/>
      <protection locked="0"/>
    </xf>
    <xf numFmtId="166" fontId="2" fillId="5" borderId="46" xfId="4" applyNumberFormat="1" applyFont="1" applyFill="1" applyBorder="1" applyAlignment="1" applyProtection="1">
      <alignment vertical="center"/>
      <protection locked="0"/>
    </xf>
    <xf numFmtId="9" fontId="2" fillId="5" borderId="0" xfId="11" applyFont="1" applyFill="1" applyAlignment="1" applyProtection="1">
      <alignment vertical="center"/>
      <protection locked="0"/>
    </xf>
    <xf numFmtId="3" fontId="2" fillId="0" borderId="41" xfId="0" applyNumberFormat="1" applyFont="1" applyBorder="1" applyAlignment="1" applyProtection="1">
      <alignment vertical="center"/>
      <protection locked="0"/>
    </xf>
    <xf numFmtId="166" fontId="2" fillId="2" borderId="7" xfId="4" applyNumberFormat="1" applyFont="1" applyFill="1" applyBorder="1" applyAlignment="1" applyProtection="1">
      <alignment vertical="center"/>
      <protection locked="0"/>
    </xf>
    <xf numFmtId="0" fontId="2" fillId="0" borderId="2" xfId="0" applyFont="1" applyBorder="1" applyAlignment="1" applyProtection="1">
      <alignment vertical="center" wrapText="1"/>
      <protection locked="0"/>
    </xf>
    <xf numFmtId="3" fontId="2" fillId="0" borderId="2" xfId="0" applyNumberFormat="1" applyFont="1" applyBorder="1" applyAlignment="1" applyProtection="1">
      <alignment vertical="center"/>
      <protection locked="0"/>
    </xf>
    <xf numFmtId="0" fontId="2" fillId="5" borderId="1" xfId="0" applyFont="1" applyFill="1" applyBorder="1" applyAlignment="1" applyProtection="1">
      <alignment horizontal="left" vertical="center" wrapText="1"/>
      <protection locked="0"/>
    </xf>
    <xf numFmtId="167" fontId="2" fillId="2" borderId="30" xfId="6" applyNumberFormat="1" applyFont="1" applyFill="1" applyBorder="1" applyAlignment="1" applyProtection="1">
      <alignment vertical="center"/>
      <protection locked="0"/>
    </xf>
    <xf numFmtId="165" fontId="2" fillId="5" borderId="0" xfId="0" applyNumberFormat="1" applyFont="1" applyFill="1" applyAlignment="1" applyProtection="1">
      <alignment horizontal="left" vertical="center"/>
      <protection locked="0"/>
    </xf>
    <xf numFmtId="0" fontId="3" fillId="11" borderId="4" xfId="0" applyFont="1" applyFill="1" applyBorder="1" applyAlignment="1" applyProtection="1">
      <alignment vertical="center"/>
      <protection locked="0"/>
    </xf>
    <xf numFmtId="49" fontId="3" fillId="11" borderId="5" xfId="0" applyNumberFormat="1" applyFont="1" applyFill="1" applyBorder="1" applyAlignment="1" applyProtection="1">
      <alignment horizontal="center" vertical="center"/>
      <protection locked="0"/>
    </xf>
    <xf numFmtId="0" fontId="3" fillId="11" borderId="3" xfId="0" applyFont="1" applyFill="1" applyBorder="1" applyAlignment="1" applyProtection="1">
      <alignment horizontal="right" vertical="center"/>
      <protection locked="0"/>
    </xf>
    <xf numFmtId="0" fontId="2" fillId="11" borderId="81" xfId="0" applyFont="1" applyFill="1" applyBorder="1" applyAlignment="1" applyProtection="1">
      <alignment vertical="center"/>
      <protection locked="0"/>
    </xf>
    <xf numFmtId="166" fontId="2" fillId="11" borderId="80" xfId="0" applyNumberFormat="1" applyFont="1" applyFill="1" applyBorder="1" applyAlignment="1" applyProtection="1">
      <alignment vertical="center"/>
      <protection locked="0"/>
    </xf>
    <xf numFmtId="166" fontId="2" fillId="11" borderId="82" xfId="0" applyNumberFormat="1" applyFont="1" applyFill="1" applyBorder="1" applyAlignment="1" applyProtection="1">
      <alignment vertical="center"/>
      <protection locked="0"/>
    </xf>
    <xf numFmtId="0" fontId="2" fillId="11" borderId="32" xfId="0" applyFont="1" applyFill="1" applyBorder="1" applyAlignment="1" applyProtection="1">
      <alignment vertical="center"/>
      <protection locked="0"/>
    </xf>
    <xf numFmtId="166" fontId="2" fillId="11" borderId="17" xfId="0" applyNumberFormat="1" applyFont="1" applyFill="1" applyBorder="1" applyAlignment="1" applyProtection="1">
      <alignment vertical="center"/>
      <protection locked="0"/>
    </xf>
    <xf numFmtId="166" fontId="3" fillId="11" borderId="5" xfId="0" applyNumberFormat="1" applyFont="1" applyFill="1" applyBorder="1" applyAlignment="1" applyProtection="1">
      <alignment vertical="center"/>
      <protection locked="0"/>
    </xf>
    <xf numFmtId="166" fontId="3" fillId="11" borderId="3" xfId="0" applyNumberFormat="1" applyFont="1" applyFill="1" applyBorder="1" applyAlignment="1" applyProtection="1">
      <alignment vertical="center"/>
      <protection locked="0"/>
    </xf>
    <xf numFmtId="166" fontId="2" fillId="5" borderId="85" xfId="4" applyNumberFormat="1" applyFont="1" applyFill="1" applyBorder="1" applyAlignment="1" applyProtection="1">
      <alignment vertical="center"/>
      <protection locked="0"/>
    </xf>
    <xf numFmtId="166" fontId="2" fillId="2" borderId="58" xfId="4" applyNumberFormat="1" applyFont="1" applyFill="1" applyBorder="1" applyAlignment="1" applyProtection="1">
      <alignment vertical="center"/>
      <protection locked="0"/>
    </xf>
    <xf numFmtId="0" fontId="2" fillId="5" borderId="7" xfId="0" applyFont="1" applyFill="1" applyBorder="1" applyAlignment="1" applyProtection="1">
      <alignment vertical="center"/>
      <protection locked="0"/>
    </xf>
    <xf numFmtId="167" fontId="2" fillId="5" borderId="2" xfId="5" applyNumberFormat="1" applyFont="1" applyFill="1" applyBorder="1" applyAlignment="1" applyProtection="1">
      <alignment vertical="center"/>
      <protection locked="0"/>
    </xf>
    <xf numFmtId="165" fontId="2" fillId="5" borderId="0" xfId="0" applyNumberFormat="1" applyFont="1" applyFill="1" applyAlignment="1" applyProtection="1">
      <alignment horizontal="center" vertical="center"/>
      <protection locked="0"/>
    </xf>
    <xf numFmtId="165" fontId="3" fillId="11" borderId="3" xfId="0" applyNumberFormat="1" applyFont="1" applyFill="1" applyBorder="1" applyAlignment="1" applyProtection="1">
      <alignment horizontal="right" vertical="center"/>
      <protection locked="0"/>
    </xf>
    <xf numFmtId="0" fontId="2" fillId="0" borderId="0" xfId="0" applyFont="1" applyAlignment="1" applyProtection="1">
      <alignment vertical="center"/>
      <protection locked="0"/>
    </xf>
    <xf numFmtId="166" fontId="2" fillId="10" borderId="36" xfId="1" applyNumberFormat="1" applyFont="1" applyFill="1" applyBorder="1" applyAlignment="1">
      <alignment vertical="center"/>
    </xf>
    <xf numFmtId="166" fontId="2" fillId="10" borderId="7" xfId="1" applyNumberFormat="1" applyFont="1" applyFill="1" applyBorder="1" applyAlignment="1">
      <alignment vertical="center"/>
    </xf>
    <xf numFmtId="0" fontId="2" fillId="13" borderId="5" xfId="0" applyFont="1" applyFill="1" applyBorder="1" applyAlignment="1" applyProtection="1">
      <alignment vertical="center"/>
      <protection locked="0"/>
    </xf>
    <xf numFmtId="0" fontId="2" fillId="13" borderId="5" xfId="0" applyFont="1" applyFill="1" applyBorder="1" applyAlignment="1" applyProtection="1">
      <alignment horizontal="center" vertical="center"/>
      <protection locked="0"/>
    </xf>
    <xf numFmtId="166" fontId="2" fillId="5" borderId="85" xfId="1" applyNumberFormat="1" applyFont="1" applyFill="1" applyBorder="1" applyAlignment="1" applyProtection="1">
      <alignment vertical="center"/>
      <protection locked="0"/>
    </xf>
    <xf numFmtId="166" fontId="2" fillId="5" borderId="0" xfId="1" applyNumberFormat="1" applyFont="1" applyFill="1" applyAlignment="1" applyProtection="1">
      <alignment vertical="center"/>
      <protection locked="0"/>
    </xf>
    <xf numFmtId="0" fontId="2" fillId="5" borderId="2" xfId="0" applyFont="1" applyFill="1" applyBorder="1" applyAlignment="1" applyProtection="1">
      <alignment horizontal="left" vertical="center"/>
      <protection locked="0"/>
    </xf>
    <xf numFmtId="166" fontId="2" fillId="10" borderId="59" xfId="1" applyNumberFormat="1" applyFont="1" applyFill="1" applyBorder="1" applyAlignment="1">
      <alignment vertical="center"/>
    </xf>
    <xf numFmtId="166" fontId="2" fillId="10" borderId="2" xfId="1" applyNumberFormat="1" applyFont="1" applyFill="1" applyBorder="1" applyAlignment="1">
      <alignment vertical="center"/>
    </xf>
    <xf numFmtId="165" fontId="3" fillId="5" borderId="13" xfId="0" applyNumberFormat="1" applyFont="1" applyFill="1" applyBorder="1" applyAlignment="1" applyProtection="1">
      <alignment horizontal="center" vertical="center" wrapText="1"/>
      <protection locked="0"/>
    </xf>
    <xf numFmtId="166" fontId="2" fillId="5" borderId="55" xfId="4" applyNumberFormat="1" applyFont="1" applyFill="1" applyBorder="1" applyAlignment="1" applyProtection="1">
      <alignment vertical="center"/>
      <protection locked="0"/>
    </xf>
    <xf numFmtId="166" fontId="2" fillId="5" borderId="39" xfId="4" applyNumberFormat="1" applyFont="1" applyFill="1" applyBorder="1" applyAlignment="1" applyProtection="1">
      <alignment vertical="center"/>
      <protection locked="0"/>
    </xf>
    <xf numFmtId="167" fontId="2" fillId="2" borderId="41" xfId="6" applyNumberFormat="1" applyFont="1" applyFill="1" applyBorder="1" applyAlignment="1" applyProtection="1">
      <alignment vertical="center"/>
      <protection locked="0"/>
    </xf>
    <xf numFmtId="166" fontId="2" fillId="10" borderId="59" xfId="4" applyNumberFormat="1" applyFont="1" applyFill="1" applyBorder="1" applyAlignment="1">
      <alignment vertical="center"/>
    </xf>
    <xf numFmtId="166" fontId="2" fillId="10" borderId="2" xfId="4" applyNumberFormat="1" applyFont="1" applyFill="1" applyBorder="1" applyAlignment="1">
      <alignment vertical="center"/>
    </xf>
    <xf numFmtId="0" fontId="2" fillId="5" borderId="0" xfId="0" applyFont="1" applyFill="1" applyAlignment="1" applyProtection="1">
      <alignment horizontal="center" vertical="center"/>
      <protection locked="0"/>
    </xf>
    <xf numFmtId="165" fontId="3" fillId="11" borderId="5" xfId="0" applyNumberFormat="1" applyFont="1" applyFill="1" applyBorder="1" applyAlignment="1" applyProtection="1">
      <alignment horizontal="center" vertical="center"/>
      <protection locked="0"/>
    </xf>
    <xf numFmtId="0" fontId="2" fillId="5" borderId="39" xfId="0" applyFont="1" applyFill="1" applyBorder="1" applyAlignment="1" applyProtection="1">
      <alignment horizontal="left" vertical="center" wrapText="1"/>
      <protection locked="0"/>
    </xf>
    <xf numFmtId="165" fontId="3" fillId="5" borderId="48" xfId="0" applyNumberFormat="1" applyFont="1" applyFill="1" applyBorder="1" applyAlignment="1" applyProtection="1">
      <alignment horizontal="center" vertical="center" wrapText="1"/>
      <protection locked="0"/>
    </xf>
    <xf numFmtId="167" fontId="2" fillId="2" borderId="39" xfId="5" applyNumberFormat="1" applyFont="1" applyFill="1" applyBorder="1" applyAlignment="1" applyProtection="1">
      <alignment vertical="center"/>
      <protection locked="0"/>
    </xf>
    <xf numFmtId="165" fontId="2" fillId="0" borderId="39" xfId="0" applyNumberFormat="1" applyFont="1" applyBorder="1" applyAlignment="1" applyProtection="1">
      <alignment vertical="center"/>
      <protection locked="0"/>
    </xf>
    <xf numFmtId="0" fontId="3" fillId="5" borderId="56" xfId="0" applyFont="1" applyFill="1" applyBorder="1" applyAlignment="1" applyProtection="1">
      <alignment horizontal="center" vertical="center" wrapText="1"/>
      <protection locked="0"/>
    </xf>
    <xf numFmtId="167" fontId="2" fillId="2" borderId="72" xfId="5" applyNumberFormat="1" applyFont="1" applyFill="1" applyBorder="1" applyAlignment="1" applyProtection="1">
      <alignment vertical="center"/>
      <protection locked="0"/>
    </xf>
    <xf numFmtId="165" fontId="2" fillId="0" borderId="43" xfId="0" applyNumberFormat="1" applyFont="1" applyBorder="1" applyAlignment="1" applyProtection="1">
      <alignment vertical="center"/>
      <protection locked="0"/>
    </xf>
    <xf numFmtId="165" fontId="3" fillId="5" borderId="2" xfId="10" applyNumberFormat="1" applyFont="1" applyFill="1" applyBorder="1" applyAlignment="1" applyProtection="1">
      <alignment horizontal="center" vertical="center" wrapText="1"/>
      <protection locked="0"/>
    </xf>
    <xf numFmtId="167" fontId="2" fillId="2" borderId="41" xfId="5" applyNumberFormat="1" applyFont="1" applyFill="1" applyBorder="1" applyAlignment="1" applyProtection="1">
      <alignment vertical="center"/>
      <protection locked="0"/>
    </xf>
    <xf numFmtId="167" fontId="2" fillId="0" borderId="2" xfId="6" applyNumberFormat="1" applyFont="1" applyBorder="1" applyAlignment="1" applyProtection="1">
      <alignment horizontal="left" vertical="center"/>
      <protection locked="0"/>
    </xf>
    <xf numFmtId="165" fontId="2" fillId="0" borderId="6" xfId="0" applyNumberFormat="1" applyFont="1" applyBorder="1" applyAlignment="1" applyProtection="1">
      <alignment vertical="center"/>
      <protection locked="0"/>
    </xf>
    <xf numFmtId="165" fontId="2" fillId="0" borderId="41" xfId="0" applyNumberFormat="1" applyFont="1" applyBorder="1" applyAlignment="1" applyProtection="1">
      <alignment vertical="center"/>
      <protection locked="0"/>
    </xf>
    <xf numFmtId="167" fontId="2" fillId="10" borderId="51" xfId="5" applyNumberFormat="1" applyFont="1" applyFill="1" applyBorder="1" applyAlignment="1">
      <alignment vertical="center"/>
    </xf>
    <xf numFmtId="167" fontId="2" fillId="10" borderId="41" xfId="5" applyNumberFormat="1" applyFont="1" applyFill="1" applyBorder="1" applyAlignment="1">
      <alignment vertical="center"/>
    </xf>
    <xf numFmtId="165" fontId="2" fillId="0" borderId="58" xfId="0" applyNumberFormat="1" applyFont="1" applyBorder="1" applyAlignment="1" applyProtection="1">
      <alignment vertical="center"/>
      <protection locked="0"/>
    </xf>
    <xf numFmtId="166" fontId="2" fillId="2" borderId="41" xfId="1" applyNumberFormat="1" applyFont="1" applyFill="1" applyBorder="1" applyAlignment="1" applyProtection="1">
      <alignment vertical="center"/>
      <protection locked="0"/>
    </xf>
    <xf numFmtId="166" fontId="2" fillId="2" borderId="90" xfId="4" applyNumberFormat="1" applyFont="1" applyFill="1" applyBorder="1" applyAlignment="1" applyProtection="1">
      <alignment vertical="center"/>
      <protection locked="0"/>
    </xf>
    <xf numFmtId="166" fontId="2" fillId="2" borderId="54" xfId="4" applyNumberFormat="1" applyFont="1" applyFill="1" applyBorder="1" applyAlignment="1" applyProtection="1">
      <alignment vertical="center"/>
      <protection locked="0"/>
    </xf>
    <xf numFmtId="166" fontId="2" fillId="2" borderId="30" xfId="4" applyNumberFormat="1" applyFont="1" applyFill="1" applyBorder="1" applyAlignment="1" applyProtection="1">
      <alignment vertical="center"/>
      <protection locked="0"/>
    </xf>
    <xf numFmtId="167" fontId="2" fillId="2" borderId="39" xfId="6" applyNumberFormat="1" applyFont="1" applyFill="1" applyBorder="1" applyAlignment="1" applyProtection="1">
      <alignment vertical="center"/>
      <protection locked="0"/>
    </xf>
    <xf numFmtId="167" fontId="2" fillId="10" borderId="59" xfId="5" applyNumberFormat="1" applyFont="1" applyFill="1" applyBorder="1" applyAlignment="1">
      <alignment vertical="center"/>
    </xf>
    <xf numFmtId="42" fontId="2" fillId="2" borderId="1" xfId="6" applyNumberFormat="1" applyFont="1" applyFill="1" applyBorder="1" applyAlignment="1" applyProtection="1">
      <alignment vertical="center"/>
      <protection locked="0"/>
    </xf>
    <xf numFmtId="166" fontId="2" fillId="2" borderId="6" xfId="1" applyNumberFormat="1" applyFont="1" applyFill="1" applyBorder="1" applyAlignment="1" applyProtection="1">
      <alignment vertical="center"/>
      <protection locked="0"/>
    </xf>
    <xf numFmtId="42" fontId="2" fillId="2" borderId="41" xfId="6" applyNumberFormat="1" applyFont="1" applyFill="1" applyBorder="1" applyAlignment="1" applyProtection="1">
      <alignment vertical="center"/>
      <protection locked="0"/>
    </xf>
    <xf numFmtId="3" fontId="2" fillId="10" borderId="36" xfId="5" applyNumberFormat="1" applyFont="1" applyFill="1" applyBorder="1" applyAlignment="1">
      <alignment vertical="center"/>
    </xf>
    <xf numFmtId="3" fontId="2" fillId="10" borderId="7" xfId="5" applyNumberFormat="1" applyFont="1" applyFill="1" applyBorder="1" applyAlignment="1">
      <alignment vertical="center"/>
    </xf>
    <xf numFmtId="9" fontId="2" fillId="2" borderId="41" xfId="11" applyFont="1" applyFill="1" applyBorder="1" applyAlignment="1" applyProtection="1">
      <alignment vertical="center"/>
      <protection locked="0"/>
    </xf>
    <xf numFmtId="166" fontId="2" fillId="2" borderId="58" xfId="6" applyNumberFormat="1" applyFont="1" applyFill="1" applyBorder="1" applyAlignment="1" applyProtection="1">
      <alignment vertical="center"/>
      <protection locked="0"/>
    </xf>
    <xf numFmtId="9" fontId="2" fillId="5" borderId="1" xfId="11" applyFont="1" applyFill="1" applyBorder="1" applyAlignment="1" applyProtection="1">
      <alignment vertical="center" wrapText="1"/>
      <protection locked="0"/>
    </xf>
    <xf numFmtId="166" fontId="2" fillId="2" borderId="41" xfId="5" applyNumberFormat="1" applyFont="1" applyFill="1" applyBorder="1" applyAlignment="1" applyProtection="1">
      <alignment vertical="center"/>
      <protection locked="0"/>
    </xf>
    <xf numFmtId="9" fontId="2" fillId="5" borderId="6" xfId="11" applyFont="1" applyFill="1" applyBorder="1" applyAlignment="1" applyProtection="1">
      <alignment vertical="center" wrapText="1"/>
      <protection locked="0"/>
    </xf>
    <xf numFmtId="0" fontId="6" fillId="5" borderId="0" xfId="0" applyFont="1" applyFill="1" applyAlignment="1" applyProtection="1">
      <alignment horizontal="center" vertical="center"/>
      <protection locked="0"/>
    </xf>
    <xf numFmtId="166" fontId="2" fillId="2" borderId="7" xfId="1" applyNumberFormat="1" applyFont="1" applyFill="1" applyBorder="1" applyAlignment="1" applyProtection="1">
      <alignment vertical="center"/>
      <protection locked="0"/>
    </xf>
    <xf numFmtId="166" fontId="12" fillId="5" borderId="37" xfId="4" applyNumberFormat="1" applyFont="1" applyFill="1" applyBorder="1" applyAlignment="1" applyProtection="1">
      <alignment vertical="center"/>
      <protection locked="0"/>
    </xf>
    <xf numFmtId="166" fontId="12" fillId="5" borderId="1" xfId="4" applyNumberFormat="1" applyFont="1" applyFill="1" applyBorder="1" applyAlignment="1" applyProtection="1">
      <alignment vertical="center"/>
      <protection locked="0"/>
    </xf>
    <xf numFmtId="0" fontId="2" fillId="13" borderId="14" xfId="0" applyFont="1" applyFill="1" applyBorder="1" applyAlignment="1" applyProtection="1">
      <alignment vertical="center"/>
      <protection locked="0"/>
    </xf>
    <xf numFmtId="166" fontId="2" fillId="5" borderId="2" xfId="4" applyNumberFormat="1" applyFont="1" applyFill="1" applyBorder="1" applyAlignment="1" applyProtection="1">
      <alignment vertical="center"/>
      <protection locked="0"/>
    </xf>
    <xf numFmtId="0" fontId="2" fillId="14" borderId="6" xfId="0" applyFont="1" applyFill="1" applyBorder="1" applyAlignment="1" applyProtection="1">
      <alignment horizontal="left" vertical="center" wrapText="1"/>
      <protection locked="0"/>
    </xf>
    <xf numFmtId="9" fontId="2" fillId="14" borderId="7" xfId="11" applyFont="1" applyFill="1" applyBorder="1" applyAlignment="1" applyProtection="1">
      <alignment horizontal="left" vertical="center" wrapText="1"/>
      <protection locked="0"/>
    </xf>
    <xf numFmtId="0" fontId="2" fillId="14" borderId="0" xfId="0" applyFont="1" applyFill="1" applyAlignment="1" applyProtection="1">
      <alignment horizontal="left" vertical="center" wrapText="1"/>
      <protection locked="0"/>
    </xf>
    <xf numFmtId="2" fontId="2" fillId="2" borderId="41" xfId="5" applyNumberFormat="1" applyFont="1" applyFill="1" applyBorder="1" applyAlignment="1" applyProtection="1">
      <alignment vertical="center"/>
      <protection locked="0"/>
    </xf>
    <xf numFmtId="166" fontId="2" fillId="2" borderId="17" xfId="4" applyNumberFormat="1" applyFont="1" applyFill="1" applyBorder="1" applyAlignment="1" applyProtection="1">
      <alignment vertical="center"/>
      <protection locked="0"/>
    </xf>
    <xf numFmtId="166" fontId="2" fillId="2" borderId="0" xfId="4" applyNumberFormat="1" applyFont="1" applyFill="1" applyBorder="1" applyAlignment="1" applyProtection="1">
      <alignment vertical="center"/>
      <protection locked="0"/>
    </xf>
    <xf numFmtId="0" fontId="26" fillId="5" borderId="0" xfId="0" applyFont="1" applyFill="1" applyAlignment="1" applyProtection="1">
      <alignment horizontal="center" vertical="center"/>
      <protection locked="0"/>
    </xf>
    <xf numFmtId="0" fontId="2" fillId="5" borderId="6" xfId="0" applyFont="1" applyFill="1" applyBorder="1" applyAlignment="1" applyProtection="1">
      <alignment horizontal="left" vertical="center" wrapText="1"/>
      <protection locked="0"/>
    </xf>
    <xf numFmtId="0" fontId="13" fillId="0" borderId="24" xfId="0" applyFont="1" applyBorder="1" applyAlignment="1">
      <alignment horizontal="center" vertical="center" textRotation="90"/>
    </xf>
    <xf numFmtId="165" fontId="2" fillId="0" borderId="4" xfId="0" applyNumberFormat="1" applyFont="1" applyBorder="1" applyAlignment="1">
      <alignment horizontal="center" vertical="top"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5" borderId="33" xfId="0" applyFont="1" applyFill="1" applyBorder="1" applyAlignment="1">
      <alignment horizontal="center" vertical="center" wrapText="1"/>
    </xf>
    <xf numFmtId="0" fontId="2" fillId="5" borderId="6" xfId="0" applyFont="1" applyFill="1" applyBorder="1" applyAlignment="1" applyProtection="1">
      <alignment vertical="top" wrapText="1"/>
      <protection locked="0"/>
    </xf>
    <xf numFmtId="0" fontId="2" fillId="0" borderId="50" xfId="0" applyFont="1" applyBorder="1" applyAlignment="1" applyProtection="1">
      <alignment horizontal="left" vertical="center" wrapText="1"/>
      <protection locked="0"/>
    </xf>
    <xf numFmtId="0" fontId="2" fillId="5" borderId="2" xfId="0" applyFont="1" applyFill="1" applyBorder="1" applyAlignment="1" applyProtection="1">
      <alignment vertical="center"/>
      <protection locked="0"/>
    </xf>
    <xf numFmtId="0" fontId="3" fillId="5" borderId="7" xfId="0" applyFont="1" applyFill="1" applyBorder="1" applyAlignment="1" applyProtection="1">
      <alignment vertical="center" wrapText="1"/>
      <protection locked="0"/>
    </xf>
    <xf numFmtId="0" fontId="3" fillId="5" borderId="2" xfId="0" applyFont="1" applyFill="1" applyBorder="1" applyAlignment="1" applyProtection="1">
      <alignment vertical="center" wrapText="1"/>
      <protection locked="0"/>
    </xf>
    <xf numFmtId="0" fontId="2" fillId="5" borderId="2" xfId="0" applyFont="1" applyFill="1" applyBorder="1" applyAlignment="1" applyProtection="1">
      <alignment vertical="top" wrapText="1"/>
      <protection locked="0"/>
    </xf>
    <xf numFmtId="165" fontId="3" fillId="0" borderId="2" xfId="0" applyNumberFormat="1" applyFont="1" applyBorder="1" applyAlignment="1" applyProtection="1">
      <alignment horizontal="center" vertical="center" wrapText="1"/>
      <protection locked="0"/>
    </xf>
    <xf numFmtId="0" fontId="1" fillId="5" borderId="7" xfId="0" applyFont="1" applyFill="1" applyBorder="1" applyAlignment="1" applyProtection="1">
      <alignment vertical="center"/>
      <protection locked="0"/>
    </xf>
    <xf numFmtId="165" fontId="3" fillId="0" borderId="13" xfId="0" applyNumberFormat="1" applyFont="1" applyBorder="1" applyAlignment="1" applyProtection="1">
      <alignment horizontal="center" vertical="center" wrapText="1"/>
      <protection locked="0"/>
    </xf>
    <xf numFmtId="165" fontId="3" fillId="0" borderId="1" xfId="13" applyNumberFormat="1" applyFont="1" applyFill="1" applyBorder="1" applyAlignment="1" applyProtection="1">
      <alignment horizontal="center" vertical="center" wrapText="1"/>
      <protection locked="0"/>
    </xf>
    <xf numFmtId="165" fontId="3" fillId="5" borderId="15" xfId="0" applyNumberFormat="1"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9" fontId="2" fillId="0" borderId="1" xfId="11" applyFont="1" applyFill="1" applyBorder="1" applyAlignment="1" applyProtection="1">
      <alignment vertical="center" wrapText="1"/>
      <protection locked="0"/>
    </xf>
    <xf numFmtId="165" fontId="3" fillId="0" borderId="14" xfId="11" applyNumberFormat="1" applyFont="1" applyFill="1" applyBorder="1" applyAlignment="1" applyProtection="1">
      <alignment horizontal="center" vertical="center"/>
      <protection locked="0"/>
    </xf>
    <xf numFmtId="0" fontId="2" fillId="0" borderId="7" xfId="7" applyFont="1" applyFill="1" applyBorder="1" applyAlignment="1">
      <alignment horizontal="left" vertical="top" wrapText="1"/>
    </xf>
    <xf numFmtId="165" fontId="2" fillId="0" borderId="7" xfId="7" applyNumberFormat="1" applyFont="1" applyFill="1" applyBorder="1" applyAlignment="1">
      <alignment horizontal="center" vertical="top" wrapText="1"/>
    </xf>
    <xf numFmtId="0" fontId="2" fillId="0" borderId="7" xfId="0" applyFont="1" applyBorder="1" applyAlignment="1">
      <alignment horizontal="left" vertical="top" wrapText="1"/>
    </xf>
    <xf numFmtId="0" fontId="2" fillId="0" borderId="72" xfId="0" applyFont="1" applyBorder="1" applyAlignment="1">
      <alignment horizontal="left" vertical="top" wrapText="1"/>
    </xf>
    <xf numFmtId="165" fontId="2" fillId="0" borderId="72" xfId="0" applyNumberFormat="1" applyFont="1" applyBorder="1" applyAlignment="1">
      <alignment horizontal="center" vertical="top" wrapText="1"/>
    </xf>
    <xf numFmtId="0" fontId="2" fillId="0" borderId="42" xfId="0" applyFont="1" applyBorder="1"/>
    <xf numFmtId="165" fontId="2" fillId="5" borderId="43" xfId="0" applyNumberFormat="1" applyFont="1" applyFill="1" applyBorder="1" applyAlignment="1">
      <alignment horizontal="center" vertical="top" wrapText="1"/>
    </xf>
    <xf numFmtId="1" fontId="18" fillId="0" borderId="19" xfId="0" applyNumberFormat="1" applyFont="1" applyBorder="1" applyAlignment="1">
      <alignment horizontal="center" vertical="top" wrapText="1"/>
    </xf>
    <xf numFmtId="1" fontId="18" fillId="0" borderId="1" xfId="0" applyNumberFormat="1" applyFont="1" applyBorder="1" applyAlignment="1">
      <alignment horizontal="center" vertical="top" wrapText="1"/>
    </xf>
    <xf numFmtId="1" fontId="18" fillId="0" borderId="21" xfId="0" applyNumberFormat="1" applyFont="1" applyBorder="1" applyAlignment="1">
      <alignment horizontal="center" vertical="top" wrapText="1"/>
    </xf>
    <xf numFmtId="1" fontId="18" fillId="0" borderId="22" xfId="0" applyNumberFormat="1" applyFont="1" applyBorder="1" applyAlignment="1">
      <alignment horizontal="center" vertical="top" wrapText="1"/>
    </xf>
    <xf numFmtId="1" fontId="18" fillId="0" borderId="18" xfId="0" applyNumberFormat="1" applyFont="1" applyBorder="1" applyAlignment="1">
      <alignment horizontal="center" vertical="top" wrapText="1"/>
    </xf>
    <xf numFmtId="1" fontId="18" fillId="0" borderId="3" xfId="0" applyNumberFormat="1" applyFont="1" applyBorder="1" applyAlignment="1">
      <alignment horizontal="center" vertical="top" wrapText="1"/>
    </xf>
    <xf numFmtId="0" fontId="2" fillId="0" borderId="15" xfId="0" applyFont="1" applyBorder="1"/>
    <xf numFmtId="165" fontId="2" fillId="5" borderId="7" xfId="0" applyNumberFormat="1" applyFont="1" applyFill="1" applyBorder="1" applyAlignment="1">
      <alignment horizontal="center" vertical="top" wrapText="1"/>
    </xf>
    <xf numFmtId="0" fontId="2" fillId="0" borderId="33" xfId="0" applyFont="1" applyBorder="1" applyAlignment="1">
      <alignment horizontal="center" vertical="center" wrapText="1"/>
    </xf>
    <xf numFmtId="0" fontId="2" fillId="0" borderId="16" xfId="0" applyFont="1" applyBorder="1" applyAlignment="1">
      <alignment horizontal="left" vertical="top" wrapText="1"/>
    </xf>
    <xf numFmtId="0" fontId="2" fillId="5" borderId="93" xfId="0" applyFont="1" applyFill="1" applyBorder="1" applyAlignment="1">
      <alignment horizontal="center" vertical="top" wrapText="1"/>
    </xf>
    <xf numFmtId="165" fontId="18" fillId="5" borderId="2" xfId="0" applyNumberFormat="1" applyFont="1" applyFill="1" applyBorder="1" applyAlignment="1">
      <alignment horizontal="center" vertical="top" wrapText="1"/>
    </xf>
    <xf numFmtId="2" fontId="2" fillId="2" borderId="39" xfId="6" applyNumberFormat="1" applyFont="1" applyFill="1" applyBorder="1" applyAlignment="1" applyProtection="1">
      <alignment vertical="center"/>
      <protection locked="0"/>
    </xf>
    <xf numFmtId="165" fontId="18" fillId="0" borderId="58" xfId="0" applyNumberFormat="1" applyFont="1" applyBorder="1" applyAlignment="1">
      <alignment vertical="top"/>
    </xf>
    <xf numFmtId="165" fontId="18" fillId="0" borderId="70" xfId="0" applyNumberFormat="1" applyFont="1" applyBorder="1" applyAlignment="1">
      <alignment vertical="top"/>
    </xf>
    <xf numFmtId="0" fontId="2" fillId="0" borderId="96" xfId="0" applyFont="1" applyBorder="1" applyAlignment="1">
      <alignment horizontal="left" vertical="top" wrapText="1"/>
    </xf>
    <xf numFmtId="165" fontId="2" fillId="0" borderId="97" xfId="0" applyNumberFormat="1" applyFont="1" applyBorder="1" applyAlignment="1">
      <alignment horizontal="center" vertical="top" wrapText="1"/>
    </xf>
    <xf numFmtId="0" fontId="2" fillId="0" borderId="15" xfId="0" applyFont="1" applyBorder="1" applyAlignment="1">
      <alignment horizontal="center" vertical="top" wrapText="1"/>
    </xf>
    <xf numFmtId="0" fontId="2" fillId="5" borderId="93" xfId="0" applyFont="1" applyFill="1" applyBorder="1" applyAlignment="1">
      <alignment horizontal="center" vertical="center" wrapText="1"/>
    </xf>
    <xf numFmtId="0" fontId="2" fillId="0" borderId="33" xfId="0" applyFont="1" applyBorder="1" applyAlignment="1">
      <alignment horizontal="center" vertical="top" wrapText="1"/>
    </xf>
    <xf numFmtId="0" fontId="2" fillId="5" borderId="15" xfId="0" applyFont="1" applyFill="1" applyBorder="1" applyAlignment="1">
      <alignment horizontal="left" vertical="top" wrapText="1"/>
    </xf>
    <xf numFmtId="0" fontId="2" fillId="0" borderId="33" xfId="0" applyFont="1" applyBorder="1" applyAlignment="1">
      <alignment vertical="top" wrapText="1"/>
    </xf>
    <xf numFmtId="0" fontId="2" fillId="0" borderId="7" xfId="0" applyFont="1" applyBorder="1" applyAlignment="1" applyProtection="1">
      <alignment horizontal="left" vertical="center" wrapText="1"/>
      <protection locked="0"/>
    </xf>
    <xf numFmtId="166" fontId="2" fillId="11" borderId="98" xfId="0" applyNumberFormat="1" applyFont="1" applyFill="1" applyBorder="1" applyAlignment="1" applyProtection="1">
      <alignment vertical="center"/>
      <protection locked="0"/>
    </xf>
    <xf numFmtId="0" fontId="3" fillId="5" borderId="13" xfId="0" applyFont="1" applyFill="1" applyBorder="1" applyAlignment="1" applyProtection="1">
      <alignment vertical="center" wrapText="1"/>
      <protection locked="0"/>
    </xf>
    <xf numFmtId="166" fontId="2" fillId="10" borderId="1" xfId="5" applyNumberFormat="1" applyFont="1" applyFill="1" applyBorder="1" applyAlignment="1">
      <alignment vertical="center"/>
    </xf>
    <xf numFmtId="165" fontId="18" fillId="5" borderId="58" xfId="0" applyNumberFormat="1" applyFont="1" applyFill="1" applyBorder="1" applyAlignment="1">
      <alignment horizontal="center" vertical="top" wrapText="1"/>
    </xf>
    <xf numFmtId="0" fontId="2" fillId="0" borderId="100" xfId="0" applyFont="1" applyBorder="1" applyAlignment="1">
      <alignment horizontal="center" vertical="top" wrapText="1"/>
    </xf>
    <xf numFmtId="165" fontId="2" fillId="0" borderId="96" xfId="0" applyNumberFormat="1" applyFont="1" applyBorder="1" applyAlignment="1">
      <alignment horizontal="center" vertical="top" wrapText="1"/>
    </xf>
    <xf numFmtId="0" fontId="6" fillId="0" borderId="3" xfId="0" applyFont="1" applyBorder="1" applyAlignment="1">
      <alignment horizontal="left" vertical="top" wrapText="1"/>
    </xf>
    <xf numFmtId="0" fontId="2" fillId="0" borderId="56" xfId="0" applyFont="1" applyBorder="1" applyAlignment="1">
      <alignment horizontal="left" vertical="top" wrapText="1"/>
    </xf>
    <xf numFmtId="0" fontId="13" fillId="0" borderId="25" xfId="0" applyFont="1" applyBorder="1" applyAlignment="1">
      <alignment horizontal="center" vertical="center" textRotation="90"/>
    </xf>
    <xf numFmtId="0" fontId="2" fillId="0" borderId="101" xfId="0" applyFont="1" applyBorder="1" applyAlignment="1">
      <alignment horizontal="center" vertical="top" wrapText="1"/>
    </xf>
    <xf numFmtId="0" fontId="2" fillId="0" borderId="21" xfId="0" applyFont="1" applyBorder="1" applyAlignment="1">
      <alignment horizontal="center" vertical="top" wrapText="1"/>
    </xf>
    <xf numFmtId="0" fontId="2" fillId="0" borderId="9" xfId="0" applyFont="1" applyBorder="1"/>
    <xf numFmtId="9" fontId="2" fillId="0" borderId="9" xfId="0" applyNumberFormat="1" applyFont="1" applyBorder="1"/>
    <xf numFmtId="0" fontId="3" fillId="0" borderId="45" xfId="7" applyFont="1" applyFill="1" applyBorder="1" applyAlignment="1">
      <alignment horizontal="left" vertical="top" wrapText="1"/>
    </xf>
    <xf numFmtId="0" fontId="3" fillId="0" borderId="39" xfId="7" applyFont="1" applyFill="1" applyBorder="1" applyAlignment="1">
      <alignment horizontal="left" vertical="top" wrapText="1"/>
    </xf>
    <xf numFmtId="0" fontId="3" fillId="0" borderId="39" xfId="0" applyFont="1" applyBorder="1" applyAlignment="1">
      <alignment horizontal="left" vertical="top" wrapText="1"/>
    </xf>
    <xf numFmtId="0" fontId="3" fillId="0" borderId="39" xfId="0" applyFont="1" applyBorder="1" applyAlignment="1">
      <alignment vertical="top"/>
    </xf>
    <xf numFmtId="0" fontId="3" fillId="5" borderId="48" xfId="0" applyFont="1" applyFill="1" applyBorder="1" applyAlignment="1">
      <alignment horizontal="left" vertical="top"/>
    </xf>
    <xf numFmtId="0" fontId="3" fillId="5" borderId="75" xfId="0" applyFont="1" applyFill="1" applyBorder="1" applyAlignment="1">
      <alignment horizontal="left" vertical="top" wrapText="1"/>
    </xf>
    <xf numFmtId="0" fontId="2" fillId="0" borderId="50" xfId="0" applyFont="1" applyBorder="1" applyAlignment="1">
      <alignment horizontal="left" vertical="center" wrapText="1"/>
    </xf>
    <xf numFmtId="166" fontId="2" fillId="10" borderId="53" xfId="1" applyNumberFormat="1" applyFont="1" applyFill="1" applyBorder="1" applyAlignment="1">
      <alignment vertical="center"/>
    </xf>
    <xf numFmtId="0" fontId="2" fillId="0" borderId="32"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3" fillId="11" borderId="14" xfId="0" applyFont="1" applyFill="1" applyBorder="1" applyAlignment="1" applyProtection="1">
      <alignment vertical="center" wrapText="1"/>
      <protection locked="0"/>
    </xf>
    <xf numFmtId="0" fontId="3" fillId="11" borderId="52" xfId="0" applyFont="1" applyFill="1" applyBorder="1" applyAlignment="1" applyProtection="1">
      <alignment vertical="center" wrapText="1"/>
      <protection locked="0"/>
    </xf>
    <xf numFmtId="0" fontId="2" fillId="0" borderId="52" xfId="0" applyFont="1" applyBorder="1" applyAlignment="1" applyProtection="1">
      <alignment horizontal="left" vertical="center" wrapText="1"/>
      <protection locked="0"/>
    </xf>
    <xf numFmtId="0" fontId="2" fillId="5" borderId="50" xfId="0" applyFont="1" applyFill="1" applyBorder="1" applyAlignment="1" applyProtection="1">
      <alignment vertical="center" wrapText="1"/>
      <protection locked="0"/>
    </xf>
    <xf numFmtId="167" fontId="2" fillId="2" borderId="55" xfId="5" applyNumberFormat="1" applyFont="1" applyFill="1" applyBorder="1" applyAlignment="1" applyProtection="1">
      <alignment vertical="center"/>
      <protection locked="0"/>
    </xf>
    <xf numFmtId="167" fontId="2" fillId="2" borderId="73" xfId="5" applyNumberFormat="1" applyFont="1" applyFill="1" applyBorder="1" applyAlignment="1" applyProtection="1">
      <alignment vertical="center"/>
      <protection locked="0"/>
    </xf>
    <xf numFmtId="167" fontId="2" fillId="2" borderId="51" xfId="5" applyNumberFormat="1" applyFont="1" applyFill="1" applyBorder="1" applyAlignment="1" applyProtection="1">
      <alignment vertical="center"/>
      <protection locked="0"/>
    </xf>
    <xf numFmtId="166" fontId="2" fillId="2" borderId="51" xfId="1" applyNumberFormat="1" applyFont="1" applyFill="1" applyBorder="1" applyAlignment="1" applyProtection="1">
      <alignment vertical="center"/>
      <protection locked="0"/>
    </xf>
    <xf numFmtId="41" fontId="2" fillId="0" borderId="37" xfId="4" applyNumberFormat="1" applyFont="1" applyFill="1" applyBorder="1" applyAlignment="1" applyProtection="1">
      <alignment vertical="center"/>
      <protection locked="0"/>
    </xf>
    <xf numFmtId="0" fontId="2" fillId="13" borderId="86" xfId="0" applyFont="1" applyFill="1" applyBorder="1" applyAlignment="1" applyProtection="1">
      <alignment vertical="center"/>
      <protection locked="0"/>
    </xf>
    <xf numFmtId="2" fontId="2" fillId="2" borderId="51" xfId="5" applyNumberFormat="1" applyFont="1" applyFill="1" applyBorder="1" applyAlignment="1" applyProtection="1">
      <alignment vertical="center"/>
      <protection locked="0"/>
    </xf>
    <xf numFmtId="166" fontId="2" fillId="10" borderId="37" xfId="5" applyNumberFormat="1" applyFont="1" applyFill="1" applyBorder="1" applyAlignment="1">
      <alignment vertical="center"/>
    </xf>
    <xf numFmtId="167" fontId="2" fillId="5" borderId="59" xfId="5" applyNumberFormat="1" applyFont="1" applyFill="1" applyBorder="1" applyAlignment="1" applyProtection="1">
      <alignment vertical="center"/>
      <protection locked="0"/>
    </xf>
    <xf numFmtId="166" fontId="2" fillId="2" borderId="36" xfId="4" applyNumberFormat="1" applyFont="1" applyFill="1" applyBorder="1" applyAlignment="1" applyProtection="1">
      <alignment vertical="center"/>
      <protection locked="0"/>
    </xf>
    <xf numFmtId="167" fontId="2" fillId="2" borderId="55" xfId="6" applyNumberFormat="1" applyFont="1" applyFill="1" applyBorder="1" applyAlignment="1" applyProtection="1">
      <alignment vertical="center"/>
      <protection locked="0"/>
    </xf>
    <xf numFmtId="167" fontId="2" fillId="2" borderId="51" xfId="6" applyNumberFormat="1" applyFont="1" applyFill="1" applyBorder="1" applyAlignment="1" applyProtection="1">
      <alignment vertical="center"/>
      <protection locked="0"/>
    </xf>
    <xf numFmtId="166" fontId="2" fillId="2" borderId="104" xfId="4" applyNumberFormat="1" applyFont="1" applyFill="1" applyBorder="1" applyAlignment="1" applyProtection="1">
      <alignment vertical="center"/>
      <protection locked="0"/>
    </xf>
    <xf numFmtId="2" fontId="2" fillId="2" borderId="55" xfId="6" applyNumberFormat="1" applyFont="1" applyFill="1" applyBorder="1" applyAlignment="1" applyProtection="1">
      <alignment vertical="center"/>
      <protection locked="0"/>
    </xf>
    <xf numFmtId="0" fontId="2" fillId="5" borderId="70" xfId="0" applyFont="1" applyFill="1" applyBorder="1" applyAlignment="1" applyProtection="1">
      <alignment vertical="center" wrapText="1"/>
      <protection locked="0"/>
    </xf>
    <xf numFmtId="0" fontId="2" fillId="5" borderId="52" xfId="0" applyFont="1" applyFill="1" applyBorder="1" applyAlignment="1" applyProtection="1">
      <alignment vertical="center" wrapText="1"/>
      <protection locked="0"/>
    </xf>
    <xf numFmtId="0" fontId="3" fillId="5" borderId="32" xfId="0" applyFont="1" applyFill="1" applyBorder="1" applyAlignment="1" applyProtection="1">
      <alignment vertical="center" wrapText="1"/>
      <protection locked="0"/>
    </xf>
    <xf numFmtId="0" fontId="2" fillId="0" borderId="52" xfId="0" applyFont="1" applyBorder="1" applyAlignment="1">
      <alignment horizontal="left" vertical="center" wrapText="1"/>
    </xf>
    <xf numFmtId="166" fontId="2" fillId="2" borderId="35" xfId="1" applyNumberFormat="1" applyFont="1" applyFill="1" applyBorder="1" applyAlignment="1" applyProtection="1">
      <alignment vertical="center"/>
      <protection locked="0"/>
    </xf>
    <xf numFmtId="166" fontId="2" fillId="2" borderId="36" xfId="1" applyNumberFormat="1" applyFont="1" applyFill="1" applyBorder="1" applyAlignment="1" applyProtection="1">
      <alignment vertical="center"/>
      <protection locked="0"/>
    </xf>
    <xf numFmtId="0" fontId="2" fillId="0" borderId="50"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 fillId="13" borderId="85" xfId="0" applyFont="1" applyFill="1" applyBorder="1" applyAlignment="1" applyProtection="1">
      <alignment vertical="center"/>
      <protection locked="0"/>
    </xf>
    <xf numFmtId="0" fontId="2" fillId="5" borderId="85" xfId="0" applyFont="1" applyFill="1" applyBorder="1" applyProtection="1">
      <protection locked="0"/>
    </xf>
    <xf numFmtId="167" fontId="2" fillId="2" borderId="104" xfId="6" applyNumberFormat="1" applyFont="1" applyFill="1" applyBorder="1" applyAlignment="1" applyProtection="1">
      <alignment vertical="center"/>
      <protection locked="0"/>
    </xf>
    <xf numFmtId="166" fontId="2" fillId="2" borderId="48" xfId="4" applyNumberFormat="1" applyFont="1" applyFill="1" applyBorder="1" applyAlignment="1" applyProtection="1">
      <alignment vertical="center"/>
      <protection locked="0"/>
    </xf>
    <xf numFmtId="0" fontId="6" fillId="0" borderId="4" xfId="0" applyFont="1" applyBorder="1" applyAlignment="1">
      <alignment horizontal="left" vertical="center" wrapText="1"/>
    </xf>
    <xf numFmtId="0" fontId="2" fillId="0" borderId="29" xfId="0" applyFont="1" applyBorder="1" applyAlignment="1" applyProtection="1">
      <alignment vertical="center" wrapText="1"/>
      <protection locked="0"/>
    </xf>
    <xf numFmtId="0" fontId="2" fillId="5" borderId="47" xfId="0" applyFont="1" applyFill="1" applyBorder="1" applyAlignment="1" applyProtection="1">
      <alignment horizontal="left" vertical="top" wrapText="1"/>
      <protection locked="0"/>
    </xf>
    <xf numFmtId="0" fontId="2" fillId="13" borderId="0" xfId="0" applyFont="1" applyFill="1" applyAlignment="1" applyProtection="1">
      <alignment vertical="top"/>
      <protection locked="0"/>
    </xf>
    <xf numFmtId="0" fontId="2" fillId="5" borderId="52" xfId="0" applyFont="1" applyFill="1" applyBorder="1" applyAlignment="1" applyProtection="1">
      <alignment horizontal="left" vertical="top" wrapText="1"/>
      <protection locked="0"/>
    </xf>
    <xf numFmtId="0" fontId="2" fillId="5" borderId="0" xfId="0" applyFont="1" applyFill="1" applyAlignment="1" applyProtection="1">
      <alignment vertical="top"/>
      <protection locked="0"/>
    </xf>
    <xf numFmtId="0" fontId="3" fillId="5" borderId="0" xfId="0" applyFont="1" applyFill="1" applyAlignment="1" applyProtection="1">
      <alignment vertical="top"/>
      <protection locked="0"/>
    </xf>
    <xf numFmtId="0" fontId="3" fillId="0" borderId="71" xfId="0" applyFont="1" applyBorder="1" applyAlignment="1" applyProtection="1">
      <alignment horizontal="center" vertical="top" wrapText="1"/>
      <protection locked="0"/>
    </xf>
    <xf numFmtId="0" fontId="3" fillId="13" borderId="0" xfId="0" applyFont="1" applyFill="1" applyAlignment="1" applyProtection="1">
      <alignment vertical="center"/>
      <protection locked="0"/>
    </xf>
    <xf numFmtId="0" fontId="3" fillId="5" borderId="7" xfId="0" applyFont="1" applyFill="1" applyBorder="1" applyAlignment="1" applyProtection="1">
      <alignment horizontal="center" vertical="center" wrapText="1"/>
      <protection locked="0"/>
    </xf>
    <xf numFmtId="0" fontId="3" fillId="5" borderId="41"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3" fillId="0" borderId="72" xfId="0" applyFont="1" applyBorder="1" applyAlignment="1" applyProtection="1">
      <alignment horizontal="center" vertical="center" wrapText="1"/>
      <protection locked="0"/>
    </xf>
    <xf numFmtId="0" fontId="3" fillId="5" borderId="6" xfId="0" applyFont="1" applyFill="1" applyBorder="1" applyAlignment="1" applyProtection="1">
      <alignment vertical="center" wrapText="1"/>
      <protection locked="0"/>
    </xf>
    <xf numFmtId="0" fontId="3" fillId="0" borderId="0" xfId="0" applyFont="1" applyAlignment="1" applyProtection="1">
      <alignment horizontal="center" vertical="center"/>
      <protection locked="0"/>
    </xf>
    <xf numFmtId="0" fontId="2" fillId="14" borderId="14"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2"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vertical="center" wrapText="1"/>
      <protection locked="0"/>
    </xf>
    <xf numFmtId="0" fontId="2" fillId="5" borderId="1" xfId="0" applyFont="1" applyFill="1" applyBorder="1" applyAlignment="1" applyProtection="1">
      <alignment vertical="top" wrapText="1"/>
      <protection locked="0"/>
    </xf>
    <xf numFmtId="0" fontId="3" fillId="0" borderId="50" xfId="0" applyFont="1" applyBorder="1" applyAlignment="1" applyProtection="1">
      <alignment horizontal="left" vertical="top" wrapText="1"/>
      <protection locked="0"/>
    </xf>
    <xf numFmtId="0" fontId="3" fillId="5" borderId="50" xfId="0" applyFont="1" applyFill="1" applyBorder="1" applyAlignment="1" applyProtection="1">
      <alignment horizontal="left" vertical="top" wrapText="1"/>
      <protection locked="0"/>
    </xf>
    <xf numFmtId="0" fontId="3" fillId="5" borderId="52" xfId="0" applyFont="1" applyFill="1" applyBorder="1" applyAlignment="1" applyProtection="1">
      <alignment horizontal="left" vertical="top" wrapText="1"/>
      <protection locked="0"/>
    </xf>
    <xf numFmtId="0" fontId="3" fillId="11" borderId="52" xfId="0" applyFont="1" applyFill="1" applyBorder="1" applyAlignment="1" applyProtection="1">
      <alignment vertical="top" wrapText="1"/>
      <protection locked="0"/>
    </xf>
    <xf numFmtId="0" fontId="2" fillId="0" borderId="1" xfId="0" applyFont="1" applyBorder="1" applyAlignment="1" applyProtection="1">
      <alignment vertical="top" wrapText="1"/>
      <protection locked="0"/>
    </xf>
    <xf numFmtId="0" fontId="3" fillId="11" borderId="4" xfId="0" applyFont="1" applyFill="1" applyBorder="1" applyAlignment="1" applyProtection="1">
      <alignment vertical="top"/>
      <protection locked="0"/>
    </xf>
    <xf numFmtId="0" fontId="2" fillId="11" borderId="81" xfId="0" applyFont="1" applyFill="1" applyBorder="1" applyAlignment="1" applyProtection="1">
      <alignment vertical="top"/>
      <protection locked="0"/>
    </xf>
    <xf numFmtId="0" fontId="2" fillId="11" borderId="32" xfId="0" applyFont="1" applyFill="1" applyBorder="1" applyAlignment="1" applyProtection="1">
      <alignment vertical="top"/>
      <protection locked="0"/>
    </xf>
    <xf numFmtId="0" fontId="1" fillId="5" borderId="0" xfId="0" applyFont="1" applyFill="1" applyAlignment="1" applyProtection="1">
      <alignment horizontal="left" vertical="center"/>
      <protection locked="0"/>
    </xf>
    <xf numFmtId="0" fontId="3" fillId="5" borderId="0" xfId="0" applyFont="1" applyFill="1" applyAlignment="1" applyProtection="1">
      <alignment vertical="top" wrapText="1"/>
      <protection locked="0"/>
    </xf>
    <xf numFmtId="0" fontId="2" fillId="5" borderId="0" xfId="0" applyFont="1" applyFill="1" applyAlignment="1" applyProtection="1">
      <alignment vertical="top" wrapText="1"/>
      <protection locked="0"/>
    </xf>
    <xf numFmtId="0" fontId="3" fillId="5" borderId="0" xfId="0" applyFont="1" applyFill="1" applyAlignment="1" applyProtection="1">
      <alignment horizontal="center" vertical="top" wrapText="1"/>
      <protection locked="0"/>
    </xf>
    <xf numFmtId="0" fontId="30" fillId="5" borderId="0" xfId="0" applyFont="1" applyFill="1" applyAlignment="1" applyProtection="1">
      <alignment horizontal="center" vertical="top" wrapText="1"/>
      <protection locked="0"/>
    </xf>
    <xf numFmtId="166" fontId="2" fillId="0" borderId="1" xfId="1" applyNumberFormat="1" applyFont="1" applyBorder="1" applyAlignment="1" applyProtection="1">
      <alignment vertical="top" wrapText="1"/>
      <protection locked="0"/>
    </xf>
    <xf numFmtId="0" fontId="2" fillId="13" borderId="0" xfId="0" applyFont="1" applyFill="1" applyAlignment="1" applyProtection="1">
      <alignment vertical="top" wrapText="1"/>
      <protection locked="0"/>
    </xf>
    <xf numFmtId="166" fontId="2" fillId="0" borderId="41" xfId="1" applyNumberFormat="1" applyFont="1" applyBorder="1" applyAlignment="1" applyProtection="1">
      <alignment vertical="top" wrapText="1"/>
      <protection locked="0"/>
    </xf>
    <xf numFmtId="0" fontId="23" fillId="5" borderId="0" xfId="0" applyFont="1" applyFill="1" applyAlignment="1" applyProtection="1">
      <alignment vertical="top"/>
      <protection locked="0"/>
    </xf>
    <xf numFmtId="165" fontId="15" fillId="7" borderId="1" xfId="0" applyNumberFormat="1" applyFont="1" applyFill="1" applyBorder="1" applyAlignment="1" applyProtection="1">
      <alignment horizontal="center" vertical="top" wrapText="1"/>
      <protection locked="0"/>
    </xf>
    <xf numFmtId="3" fontId="2" fillId="0" borderId="39" xfId="0" applyNumberFormat="1" applyFont="1" applyBorder="1" applyAlignment="1" applyProtection="1">
      <alignment vertical="top" wrapText="1"/>
      <protection locked="0"/>
    </xf>
    <xf numFmtId="3" fontId="2" fillId="0" borderId="7" xfId="0" applyNumberFormat="1" applyFont="1" applyBorder="1" applyAlignment="1" applyProtection="1">
      <alignment vertical="top" wrapText="1"/>
      <protection locked="0"/>
    </xf>
    <xf numFmtId="166" fontId="2" fillId="5" borderId="0" xfId="4" applyNumberFormat="1" applyFont="1" applyFill="1" applyBorder="1" applyAlignment="1" applyProtection="1">
      <alignment vertical="center"/>
      <protection locked="0"/>
    </xf>
    <xf numFmtId="3" fontId="2" fillId="0" borderId="1" xfId="0" applyNumberFormat="1" applyFont="1" applyBorder="1" applyAlignment="1" applyProtection="1">
      <alignment vertical="top" wrapText="1"/>
      <protection locked="0"/>
    </xf>
    <xf numFmtId="0" fontId="2" fillId="0" borderId="1" xfId="0" applyFont="1" applyBorder="1" applyAlignment="1" applyProtection="1">
      <alignment horizontal="left" vertical="center" wrapText="1"/>
      <protection locked="0"/>
    </xf>
    <xf numFmtId="3" fontId="2" fillId="0" borderId="41" xfId="0" applyNumberFormat="1" applyFont="1" applyBorder="1" applyAlignment="1" applyProtection="1">
      <alignment vertical="top" wrapText="1"/>
      <protection locked="0"/>
    </xf>
    <xf numFmtId="0" fontId="2" fillId="13" borderId="5" xfId="0" applyFont="1" applyFill="1" applyBorder="1" applyAlignment="1" applyProtection="1">
      <alignment vertical="top" wrapText="1"/>
      <protection locked="0"/>
    </xf>
    <xf numFmtId="3" fontId="2" fillId="0" borderId="58" xfId="0" applyNumberFormat="1" applyFont="1" applyBorder="1" applyAlignment="1" applyProtection="1">
      <alignment vertical="top" wrapText="1"/>
      <protection locked="0"/>
    </xf>
    <xf numFmtId="3" fontId="2" fillId="0" borderId="2" xfId="0" applyNumberFormat="1" applyFont="1" applyBorder="1" applyAlignment="1" applyProtection="1">
      <alignment vertical="top" wrapText="1"/>
      <protection locked="0"/>
    </xf>
    <xf numFmtId="0" fontId="25" fillId="5" borderId="0" xfId="0" applyFont="1" applyFill="1" applyAlignment="1" applyProtection="1">
      <alignment horizontal="center" vertical="center"/>
      <protection locked="0"/>
    </xf>
    <xf numFmtId="0" fontId="2" fillId="5" borderId="2" xfId="0" applyFont="1" applyFill="1" applyBorder="1" applyAlignment="1" applyProtection="1">
      <alignment horizontal="left" vertical="center" wrapText="1"/>
      <protection locked="0"/>
    </xf>
    <xf numFmtId="0" fontId="2" fillId="5" borderId="7" xfId="0" applyFont="1" applyFill="1" applyBorder="1" applyAlignment="1" applyProtection="1">
      <alignment horizontal="left" vertical="center" wrapText="1"/>
      <protection locked="0"/>
    </xf>
    <xf numFmtId="9" fontId="5" fillId="0" borderId="64" xfId="0" applyNumberFormat="1" applyFont="1" applyBorder="1" applyAlignment="1">
      <alignment horizontal="center" vertical="center"/>
    </xf>
    <xf numFmtId="9" fontId="5" fillId="0" borderId="65" xfId="0" applyNumberFormat="1" applyFont="1" applyBorder="1" applyAlignment="1">
      <alignment horizontal="center" vertical="center"/>
    </xf>
    <xf numFmtId="165" fontId="15" fillId="7" borderId="2" xfId="0" applyNumberFormat="1" applyFont="1" applyFill="1" applyBorder="1" applyAlignment="1" applyProtection="1">
      <alignment horizontal="center" vertical="center" wrapText="1"/>
      <protection locked="0"/>
    </xf>
    <xf numFmtId="165" fontId="2" fillId="0" borderId="1" xfId="0" applyNumberFormat="1" applyFont="1" applyBorder="1" applyAlignment="1" applyProtection="1">
      <alignment vertical="top" wrapText="1"/>
      <protection locked="0"/>
    </xf>
    <xf numFmtId="10" fontId="2" fillId="0" borderId="1" xfId="14" applyNumberFormat="1" applyFont="1" applyBorder="1" applyAlignment="1" applyProtection="1">
      <alignment vertical="top" wrapText="1"/>
      <protection locked="0"/>
    </xf>
    <xf numFmtId="0" fontId="3" fillId="11" borderId="3" xfId="0" applyFont="1" applyFill="1" applyBorder="1" applyAlignment="1" applyProtection="1">
      <alignment horizontal="right" vertical="top" wrapText="1"/>
      <protection locked="0"/>
    </xf>
    <xf numFmtId="166" fontId="2" fillId="11" borderId="82" xfId="0" applyNumberFormat="1" applyFont="1" applyFill="1" applyBorder="1" applyAlignment="1" applyProtection="1">
      <alignment vertical="top" wrapText="1"/>
      <protection locked="0"/>
    </xf>
    <xf numFmtId="166" fontId="3" fillId="11" borderId="3" xfId="0" applyNumberFormat="1" applyFont="1" applyFill="1" applyBorder="1" applyAlignment="1" applyProtection="1">
      <alignment vertical="top" wrapText="1"/>
      <protection locked="0"/>
    </xf>
    <xf numFmtId="0" fontId="2" fillId="5" borderId="32" xfId="0" applyFont="1" applyFill="1" applyBorder="1" applyAlignment="1" applyProtection="1">
      <alignment horizontal="left" vertical="center"/>
      <protection locked="0"/>
    </xf>
    <xf numFmtId="165" fontId="2" fillId="13" borderId="4" xfId="0" applyNumberFormat="1" applyFont="1" applyFill="1" applyBorder="1" applyAlignment="1" applyProtection="1">
      <alignment horizontal="left" vertical="center"/>
      <protection locked="0"/>
    </xf>
    <xf numFmtId="165" fontId="2" fillId="5" borderId="32" xfId="0" applyNumberFormat="1" applyFont="1" applyFill="1" applyBorder="1" applyAlignment="1" applyProtection="1">
      <alignment horizontal="left" vertical="center" wrapText="1"/>
      <protection locked="0"/>
    </xf>
    <xf numFmtId="165" fontId="2" fillId="13" borderId="29" xfId="0" applyNumberFormat="1" applyFont="1" applyFill="1" applyBorder="1" applyAlignment="1" applyProtection="1">
      <alignment horizontal="left" vertical="center"/>
      <protection locked="0"/>
    </xf>
    <xf numFmtId="165" fontId="15" fillId="7" borderId="4" xfId="0" applyNumberFormat="1" applyFont="1" applyFill="1" applyBorder="1" applyAlignment="1" applyProtection="1">
      <alignment horizontal="center" vertical="center"/>
      <protection locked="0"/>
    </xf>
    <xf numFmtId="165" fontId="2" fillId="5" borderId="13" xfId="0" applyNumberFormat="1" applyFont="1" applyFill="1" applyBorder="1" applyAlignment="1" applyProtection="1">
      <alignment horizontal="left" vertical="center" wrapText="1"/>
      <protection locked="0"/>
    </xf>
    <xf numFmtId="165" fontId="2" fillId="5" borderId="4" xfId="0" applyNumberFormat="1" applyFont="1" applyFill="1" applyBorder="1" applyAlignment="1" applyProtection="1">
      <alignment horizontal="left" vertical="center" wrapText="1"/>
      <protection locked="0"/>
    </xf>
    <xf numFmtId="165" fontId="2" fillId="5" borderId="29" xfId="0" applyNumberFormat="1" applyFont="1" applyFill="1" applyBorder="1" applyAlignment="1" applyProtection="1">
      <alignment horizontal="left" vertical="center" wrapText="1"/>
      <protection locked="0"/>
    </xf>
    <xf numFmtId="0" fontId="2" fillId="13" borderId="29" xfId="0" applyFont="1" applyFill="1" applyBorder="1" applyAlignment="1" applyProtection="1">
      <alignment vertical="center"/>
      <protection locked="0"/>
    </xf>
    <xf numFmtId="165" fontId="2" fillId="5" borderId="32" xfId="0" applyNumberFormat="1" applyFont="1" applyFill="1" applyBorder="1" applyAlignment="1" applyProtection="1">
      <alignment horizontal="left" vertical="center"/>
      <protection locked="0"/>
    </xf>
    <xf numFmtId="9" fontId="2" fillId="5" borderId="32" xfId="11" applyFont="1" applyFill="1" applyBorder="1" applyAlignment="1" applyProtection="1">
      <alignment horizontal="left" vertical="center"/>
      <protection locked="0"/>
    </xf>
    <xf numFmtId="165" fontId="15" fillId="7" borderId="1" xfId="0" applyNumberFormat="1" applyFont="1" applyFill="1" applyBorder="1" applyAlignment="1" applyProtection="1">
      <alignment horizontal="center" vertical="center" wrapText="1"/>
      <protection locked="0"/>
    </xf>
    <xf numFmtId="0" fontId="3" fillId="5" borderId="0" xfId="0" applyFont="1" applyFill="1" applyAlignment="1" applyProtection="1">
      <alignment horizontal="center" vertical="center"/>
      <protection locked="0"/>
    </xf>
    <xf numFmtId="0" fontId="15" fillId="7" borderId="4" xfId="0" applyFont="1" applyFill="1" applyBorder="1" applyAlignment="1" applyProtection="1">
      <alignment horizontal="center" vertical="center" wrapText="1"/>
      <protection locked="0"/>
    </xf>
    <xf numFmtId="0" fontId="2" fillId="5" borderId="3" xfId="0" applyFont="1" applyFill="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3" fontId="3" fillId="0" borderId="2" xfId="0" applyNumberFormat="1" applyFont="1" applyBorder="1" applyAlignment="1" applyProtection="1">
      <alignment vertical="center" wrapText="1"/>
      <protection locked="0"/>
    </xf>
    <xf numFmtId="3" fontId="2" fillId="0" borderId="41" xfId="0" applyNumberFormat="1" applyFont="1" applyBorder="1" applyAlignment="1" applyProtection="1">
      <alignment vertical="center" wrapText="1"/>
      <protection locked="0"/>
    </xf>
    <xf numFmtId="0" fontId="23" fillId="0" borderId="0" xfId="0" applyFont="1" applyAlignment="1">
      <alignment wrapText="1"/>
    </xf>
    <xf numFmtId="165" fontId="2" fillId="0" borderId="50" xfId="0" applyNumberFormat="1" applyFont="1" applyBorder="1" applyAlignment="1">
      <alignment horizontal="center" vertical="top" wrapText="1"/>
    </xf>
    <xf numFmtId="0" fontId="2" fillId="5" borderId="6" xfId="0" applyFont="1" applyFill="1" applyBorder="1" applyAlignment="1" applyProtection="1">
      <alignment vertical="center"/>
      <protection locked="0"/>
    </xf>
    <xf numFmtId="0" fontId="2" fillId="5" borderId="7" xfId="0" applyFont="1" applyFill="1" applyBorder="1" applyAlignment="1" applyProtection="1">
      <alignment horizontal="left" vertical="center"/>
      <protection locked="0"/>
    </xf>
    <xf numFmtId="0" fontId="2" fillId="5" borderId="7" xfId="0" applyFont="1" applyFill="1" applyBorder="1" applyAlignment="1" applyProtection="1">
      <alignment horizontal="left"/>
      <protection locked="0"/>
    </xf>
    <xf numFmtId="0" fontId="2" fillId="5" borderId="7" xfId="0" applyFont="1" applyFill="1" applyBorder="1" applyAlignment="1" applyProtection="1">
      <alignment horizontal="left" vertical="top"/>
      <protection locked="0"/>
    </xf>
    <xf numFmtId="0" fontId="2" fillId="5" borderId="7" xfId="0" applyFont="1" applyFill="1" applyBorder="1" applyAlignment="1" applyProtection="1">
      <alignment vertical="top"/>
      <protection locked="0"/>
    </xf>
    <xf numFmtId="0" fontId="2" fillId="5" borderId="7" xfId="0" applyFont="1" applyFill="1" applyBorder="1" applyProtection="1">
      <protection locked="0"/>
    </xf>
    <xf numFmtId="0" fontId="46" fillId="3" borderId="0" xfId="0" applyFont="1" applyFill="1" applyAlignment="1">
      <alignment horizontal="right" vertical="center"/>
    </xf>
    <xf numFmtId="0" fontId="48" fillId="0" borderId="0" xfId="0" applyFont="1" applyAlignment="1">
      <alignment horizontal="center"/>
    </xf>
    <xf numFmtId="0" fontId="23" fillId="5" borderId="0" xfId="0" applyFont="1" applyFill="1" applyAlignment="1" applyProtection="1">
      <alignment horizontal="left" vertical="top"/>
      <protection locked="0"/>
    </xf>
    <xf numFmtId="0" fontId="1" fillId="0" borderId="0" xfId="0" applyFont="1"/>
    <xf numFmtId="0" fontId="41" fillId="0" borderId="0" xfId="0" applyFont="1"/>
    <xf numFmtId="37" fontId="23" fillId="2" borderId="1" xfId="6" applyNumberFormat="1" applyFont="1" applyFill="1" applyBorder="1" applyAlignment="1" applyProtection="1">
      <alignment horizontal="center" vertical="center"/>
      <protection locked="0"/>
    </xf>
    <xf numFmtId="0" fontId="2" fillId="2" borderId="1" xfId="4" applyNumberFormat="1" applyFont="1" applyFill="1" applyBorder="1" applyAlignment="1" applyProtection="1">
      <alignment vertical="center"/>
      <protection locked="0"/>
    </xf>
    <xf numFmtId="0" fontId="1" fillId="3" borderId="0" xfId="0" applyFont="1" applyFill="1"/>
    <xf numFmtId="0" fontId="51" fillId="3" borderId="10" xfId="17" applyFont="1" applyFill="1" applyBorder="1"/>
    <xf numFmtId="0" fontId="23" fillId="3" borderId="0" xfId="0" applyFont="1" applyFill="1"/>
    <xf numFmtId="0" fontId="51" fillId="3" borderId="12" xfId="17" applyFont="1" applyFill="1" applyBorder="1"/>
    <xf numFmtId="9" fontId="22" fillId="6" borderId="18" xfId="0" applyNumberFormat="1" applyFont="1" applyFill="1" applyBorder="1"/>
    <xf numFmtId="9" fontId="22" fillId="6" borderId="5" xfId="0" applyNumberFormat="1" applyFont="1" applyFill="1" applyBorder="1"/>
    <xf numFmtId="9" fontId="20" fillId="8" borderId="18" xfId="15" applyNumberFormat="1" applyBorder="1" applyAlignment="1"/>
    <xf numFmtId="9" fontId="20" fillId="8" borderId="5" xfId="15" applyNumberFormat="1" applyBorder="1" applyAlignment="1"/>
    <xf numFmtId="9" fontId="44" fillId="9" borderId="66" xfId="16" applyNumberFormat="1" applyFont="1" applyBorder="1" applyAlignment="1"/>
    <xf numFmtId="9" fontId="44" fillId="9" borderId="60" xfId="16" applyNumberFormat="1" applyFont="1" applyBorder="1" applyAlignment="1"/>
    <xf numFmtId="9" fontId="5" fillId="0" borderId="117" xfId="0" applyNumberFormat="1" applyFont="1" applyBorder="1" applyAlignment="1">
      <alignment horizontal="center" vertical="center"/>
    </xf>
    <xf numFmtId="9" fontId="22" fillId="6" borderId="20" xfId="0" applyNumberFormat="1" applyFont="1" applyFill="1" applyBorder="1"/>
    <xf numFmtId="9" fontId="20" fillId="8" borderId="20" xfId="15" applyNumberFormat="1" applyBorder="1" applyAlignment="1"/>
    <xf numFmtId="9" fontId="44" fillId="9" borderId="61" xfId="16" applyNumberFormat="1" applyFont="1" applyBorder="1" applyAlignment="1"/>
    <xf numFmtId="165" fontId="18" fillId="5" borderId="70" xfId="0" applyNumberFormat="1" applyFont="1" applyFill="1" applyBorder="1" applyAlignment="1">
      <alignment horizontal="center" vertical="top" wrapText="1"/>
    </xf>
    <xf numFmtId="165" fontId="2" fillId="0" borderId="50" xfId="7" applyNumberFormat="1" applyFont="1" applyFill="1" applyBorder="1" applyAlignment="1">
      <alignment horizontal="center" vertical="top" wrapText="1"/>
    </xf>
    <xf numFmtId="165" fontId="2" fillId="0" borderId="32" xfId="7" applyNumberFormat="1" applyFont="1" applyFill="1" applyBorder="1" applyAlignment="1">
      <alignment horizontal="center" vertical="top" wrapText="1"/>
    </xf>
    <xf numFmtId="165" fontId="2" fillId="0" borderId="13" xfId="7" applyNumberFormat="1" applyFont="1" applyFill="1" applyBorder="1" applyAlignment="1">
      <alignment horizontal="center" vertical="top" wrapText="1"/>
    </xf>
    <xf numFmtId="165" fontId="2" fillId="0" borderId="47" xfId="7" quotePrefix="1" applyNumberFormat="1" applyFont="1" applyFill="1" applyBorder="1" applyAlignment="1">
      <alignment horizontal="center" vertical="top" wrapText="1"/>
    </xf>
    <xf numFmtId="165" fontId="2" fillId="0" borderId="50" xfId="7" quotePrefix="1" applyNumberFormat="1" applyFont="1" applyFill="1" applyBorder="1" applyAlignment="1">
      <alignment horizontal="center" vertical="top" wrapText="1"/>
    </xf>
    <xf numFmtId="165" fontId="2" fillId="0" borderId="52" xfId="7" quotePrefix="1" applyNumberFormat="1" applyFont="1" applyFill="1" applyBorder="1" applyAlignment="1">
      <alignment horizontal="center" vertical="top" wrapText="1"/>
    </xf>
    <xf numFmtId="165" fontId="2" fillId="0" borderId="4" xfId="7" quotePrefix="1" applyNumberFormat="1" applyFont="1" applyFill="1" applyBorder="1" applyAlignment="1">
      <alignment horizontal="center" vertical="top" wrapText="1"/>
    </xf>
    <xf numFmtId="165" fontId="2" fillId="0" borderId="29" xfId="0" applyNumberFormat="1" applyFont="1" applyBorder="1" applyAlignment="1">
      <alignment horizontal="center" vertical="top" wrapText="1"/>
    </xf>
    <xf numFmtId="165" fontId="2" fillId="0" borderId="32" xfId="0" applyNumberFormat="1" applyFont="1" applyBorder="1" applyAlignment="1">
      <alignment horizontal="center" vertical="top" wrapText="1"/>
    </xf>
    <xf numFmtId="165" fontId="2" fillId="0" borderId="13" xfId="0" applyNumberFormat="1" applyFont="1" applyBorder="1" applyAlignment="1">
      <alignment horizontal="center" vertical="top" wrapText="1"/>
    </xf>
    <xf numFmtId="165" fontId="2" fillId="0" borderId="77" xfId="0" applyNumberFormat="1" applyFont="1" applyBorder="1" applyAlignment="1">
      <alignment horizontal="center" vertical="top" wrapText="1"/>
    </xf>
    <xf numFmtId="165" fontId="2" fillId="0" borderId="52" xfId="0" applyNumberFormat="1" applyFont="1" applyBorder="1" applyAlignment="1">
      <alignment horizontal="center" vertical="top" wrapText="1"/>
    </xf>
    <xf numFmtId="165" fontId="2" fillId="0" borderId="52" xfId="0" quotePrefix="1" applyNumberFormat="1" applyFont="1" applyBorder="1" applyAlignment="1">
      <alignment horizontal="center" vertical="top" wrapText="1"/>
    </xf>
    <xf numFmtId="165" fontId="2" fillId="0" borderId="34" xfId="0" applyNumberFormat="1" applyFont="1" applyBorder="1" applyAlignment="1">
      <alignment horizontal="center" vertical="top" wrapText="1"/>
    </xf>
    <xf numFmtId="165" fontId="2" fillId="5" borderId="52" xfId="0" applyNumberFormat="1" applyFont="1" applyFill="1" applyBorder="1" applyAlignment="1">
      <alignment horizontal="center" vertical="top" wrapText="1"/>
    </xf>
    <xf numFmtId="165" fontId="2" fillId="5" borderId="32" xfId="0" applyNumberFormat="1" applyFont="1" applyFill="1" applyBorder="1" applyAlignment="1">
      <alignment horizontal="center" vertical="top" wrapText="1"/>
    </xf>
    <xf numFmtId="165" fontId="2" fillId="5" borderId="77" xfId="0" applyNumberFormat="1" applyFont="1" applyFill="1" applyBorder="1" applyAlignment="1">
      <alignment horizontal="center" vertical="top" wrapText="1"/>
    </xf>
    <xf numFmtId="165" fontId="2" fillId="5" borderId="4" xfId="0" applyNumberFormat="1" applyFont="1" applyFill="1" applyBorder="1" applyAlignment="1">
      <alignment horizontal="center" vertical="top" wrapText="1"/>
    </xf>
    <xf numFmtId="165" fontId="18" fillId="0" borderId="50" xfId="0" applyNumberFormat="1" applyFont="1" applyBorder="1" applyAlignment="1">
      <alignment horizontal="center" vertical="top" wrapText="1"/>
    </xf>
    <xf numFmtId="165" fontId="18" fillId="5" borderId="4" xfId="0" applyNumberFormat="1" applyFont="1" applyFill="1" applyBorder="1" applyAlignment="1">
      <alignment horizontal="center" vertical="top" wrapText="1"/>
    </xf>
    <xf numFmtId="165" fontId="18" fillId="5" borderId="4" xfId="0" quotePrefix="1" applyNumberFormat="1" applyFont="1" applyFill="1" applyBorder="1" applyAlignment="1">
      <alignment horizontal="center" vertical="top" wrapText="1"/>
    </xf>
    <xf numFmtId="165" fontId="18" fillId="5" borderId="13" xfId="0" applyNumberFormat="1" applyFont="1" applyFill="1" applyBorder="1" applyAlignment="1">
      <alignment horizontal="center" vertical="top" wrapText="1"/>
    </xf>
    <xf numFmtId="165" fontId="18" fillId="0" borderId="4" xfId="0" applyNumberFormat="1" applyFont="1" applyBorder="1" applyAlignment="1">
      <alignment horizontal="center" vertical="top" wrapText="1"/>
    </xf>
    <xf numFmtId="165" fontId="18" fillId="0" borderId="4" xfId="0" applyNumberFormat="1" applyFont="1" applyBorder="1" applyAlignment="1">
      <alignment horizontal="center" vertical="top"/>
    </xf>
    <xf numFmtId="165" fontId="18" fillId="0" borderId="50" xfId="0" applyNumberFormat="1" applyFont="1" applyBorder="1" applyAlignment="1">
      <alignment horizontal="center" vertical="top"/>
    </xf>
    <xf numFmtId="165" fontId="18" fillId="0" borderId="52" xfId="0" applyNumberFormat="1" applyFont="1" applyBorder="1" applyAlignment="1">
      <alignment horizontal="center" vertical="top"/>
    </xf>
    <xf numFmtId="165" fontId="2" fillId="0" borderId="4" xfId="0" applyNumberFormat="1" applyFont="1" applyBorder="1" applyAlignment="1">
      <alignment horizontal="center" vertical="top"/>
    </xf>
    <xf numFmtId="9" fontId="2" fillId="6" borderId="119" xfId="0" applyNumberFormat="1" applyFont="1" applyFill="1" applyBorder="1" applyAlignment="1">
      <alignment vertical="top"/>
    </xf>
    <xf numFmtId="9" fontId="2" fillId="0" borderId="118" xfId="11" applyFont="1" applyBorder="1" applyAlignment="1">
      <alignment horizontal="right" vertical="top"/>
    </xf>
    <xf numFmtId="165" fontId="2" fillId="0" borderId="119" xfId="0" applyNumberFormat="1" applyFont="1" applyBorder="1" applyAlignment="1">
      <alignment horizontal="center" vertical="top" wrapText="1"/>
    </xf>
    <xf numFmtId="168" fontId="2" fillId="6" borderId="119" xfId="0" applyNumberFormat="1" applyFont="1" applyFill="1" applyBorder="1" applyAlignment="1">
      <alignment vertical="top"/>
    </xf>
    <xf numFmtId="168" fontId="2" fillId="6" borderId="120" xfId="5" applyNumberFormat="1" applyFont="1" applyFill="1" applyBorder="1" applyAlignment="1">
      <alignment vertical="top"/>
    </xf>
    <xf numFmtId="165" fontId="2" fillId="5" borderId="119" xfId="0" applyNumberFormat="1" applyFont="1" applyFill="1" applyBorder="1" applyAlignment="1">
      <alignment horizontal="center" vertical="top" wrapText="1"/>
    </xf>
    <xf numFmtId="165" fontId="2" fillId="5" borderId="122" xfId="0" applyNumberFormat="1" applyFont="1" applyFill="1" applyBorder="1" applyAlignment="1">
      <alignment horizontal="center" vertical="top" wrapText="1"/>
    </xf>
    <xf numFmtId="2" fontId="2" fillId="6" borderId="119" xfId="0" applyNumberFormat="1" applyFont="1" applyFill="1" applyBorder="1" applyAlignment="1">
      <alignment vertical="top"/>
    </xf>
    <xf numFmtId="165" fontId="2" fillId="0" borderId="123" xfId="0" applyNumberFormat="1" applyFont="1" applyBorder="1" applyAlignment="1">
      <alignment horizontal="center" vertical="top" wrapText="1"/>
    </xf>
    <xf numFmtId="165" fontId="18" fillId="0" borderId="119" xfId="0" applyNumberFormat="1" applyFont="1" applyBorder="1" applyAlignment="1">
      <alignment horizontal="center" vertical="top" wrapText="1"/>
    </xf>
    <xf numFmtId="165" fontId="18" fillId="5" borderId="124" xfId="0" applyNumberFormat="1" applyFont="1" applyFill="1" applyBorder="1" applyAlignment="1">
      <alignment horizontal="center" vertical="top" wrapText="1"/>
    </xf>
    <xf numFmtId="165" fontId="18" fillId="5" borderId="119" xfId="0" applyNumberFormat="1" applyFont="1" applyFill="1" applyBorder="1" applyAlignment="1">
      <alignment horizontal="center" vertical="top" wrapText="1"/>
    </xf>
    <xf numFmtId="1" fontId="2" fillId="6" borderId="119" xfId="0" applyNumberFormat="1" applyFont="1" applyFill="1" applyBorder="1" applyAlignment="1">
      <alignment vertical="top"/>
    </xf>
    <xf numFmtId="9" fontId="2" fillId="6" borderId="119" xfId="11" applyFont="1" applyFill="1" applyBorder="1" applyAlignment="1">
      <alignment vertical="top"/>
    </xf>
    <xf numFmtId="165" fontId="18" fillId="5" borderId="121" xfId="0" applyNumberFormat="1" applyFont="1" applyFill="1" applyBorder="1" applyAlignment="1">
      <alignment horizontal="center" vertical="top" wrapText="1"/>
    </xf>
    <xf numFmtId="165" fontId="18" fillId="5" borderId="122" xfId="0" applyNumberFormat="1" applyFont="1" applyFill="1" applyBorder="1" applyAlignment="1">
      <alignment horizontal="center" vertical="top" wrapText="1"/>
    </xf>
    <xf numFmtId="9" fontId="2" fillId="6" borderId="120" xfId="0" applyNumberFormat="1" applyFont="1" applyFill="1" applyBorder="1" applyAlignment="1">
      <alignment vertical="top"/>
    </xf>
    <xf numFmtId="165" fontId="18" fillId="0" borderId="121" xfId="0" applyNumberFormat="1" applyFont="1" applyBorder="1" applyAlignment="1">
      <alignment vertical="top"/>
    </xf>
    <xf numFmtId="168" fontId="2" fillId="6" borderId="119" xfId="5" applyNumberFormat="1" applyFont="1" applyFill="1" applyBorder="1" applyAlignment="1">
      <alignment vertical="top"/>
    </xf>
    <xf numFmtId="168" fontId="2" fillId="6" borderId="124" xfId="0" applyNumberFormat="1" applyFont="1" applyFill="1" applyBorder="1" applyAlignment="1">
      <alignment vertical="top"/>
    </xf>
    <xf numFmtId="168" fontId="2" fillId="6" borderId="125" xfId="0" applyNumberFormat="1" applyFont="1" applyFill="1" applyBorder="1" applyAlignment="1">
      <alignment vertical="top"/>
    </xf>
    <xf numFmtId="165" fontId="18" fillId="0" borderId="126" xfId="0" applyNumberFormat="1" applyFont="1" applyBorder="1" applyAlignment="1">
      <alignment vertical="top"/>
    </xf>
    <xf numFmtId="9" fontId="2" fillId="6" borderId="127" xfId="0" applyNumberFormat="1" applyFont="1" applyFill="1" applyBorder="1" applyAlignment="1">
      <alignment vertical="top"/>
    </xf>
    <xf numFmtId="2" fontId="2" fillId="6" borderId="127" xfId="0" applyNumberFormat="1" applyFont="1" applyFill="1" applyBorder="1" applyAlignment="1">
      <alignment vertical="top"/>
    </xf>
    <xf numFmtId="168" fontId="2" fillId="6" borderId="127" xfId="5" applyNumberFormat="1" applyFont="1" applyFill="1" applyBorder="1" applyAlignment="1">
      <alignment vertical="top"/>
    </xf>
    <xf numFmtId="0" fontId="2" fillId="0" borderId="106" xfId="0" applyFont="1" applyBorder="1" applyAlignment="1">
      <alignment horizontal="center" vertical="top" wrapText="1"/>
    </xf>
    <xf numFmtId="9" fontId="2" fillId="6" borderId="128" xfId="0" applyNumberFormat="1" applyFont="1" applyFill="1" applyBorder="1" applyAlignment="1">
      <alignment vertical="top"/>
    </xf>
    <xf numFmtId="165" fontId="18" fillId="5" borderId="125" xfId="0" applyNumberFormat="1" applyFont="1" applyFill="1" applyBorder="1" applyAlignment="1">
      <alignment horizontal="center" vertical="top" wrapText="1"/>
    </xf>
    <xf numFmtId="165" fontId="18" fillId="5" borderId="126" xfId="0" applyNumberFormat="1" applyFont="1" applyFill="1" applyBorder="1" applyAlignment="1">
      <alignment horizontal="center" vertical="top" wrapText="1"/>
    </xf>
    <xf numFmtId="165" fontId="18" fillId="5" borderId="127" xfId="0" applyNumberFormat="1" applyFont="1" applyFill="1" applyBorder="1" applyAlignment="1">
      <alignment horizontal="center" vertical="top" wrapText="1"/>
    </xf>
    <xf numFmtId="165" fontId="18" fillId="5" borderId="129" xfId="0" applyNumberFormat="1" applyFont="1" applyFill="1" applyBorder="1" applyAlignment="1">
      <alignment horizontal="center" vertical="top" wrapText="1"/>
    </xf>
    <xf numFmtId="168" fontId="2" fillId="6" borderId="127" xfId="0" applyNumberFormat="1" applyFont="1" applyFill="1" applyBorder="1" applyAlignment="1">
      <alignment vertical="top"/>
    </xf>
    <xf numFmtId="0" fontId="2" fillId="0" borderId="130" xfId="0" applyFont="1" applyBorder="1" applyAlignment="1">
      <alignment horizontal="left" vertical="top" wrapText="1" indent="1"/>
    </xf>
    <xf numFmtId="0" fontId="2" fillId="0" borderId="131" xfId="0" applyFont="1" applyBorder="1" applyAlignment="1">
      <alignment horizontal="left" vertical="center" wrapText="1" indent="1"/>
    </xf>
    <xf numFmtId="1" fontId="2" fillId="6" borderId="127" xfId="0" applyNumberFormat="1" applyFont="1" applyFill="1" applyBorder="1" applyAlignment="1">
      <alignment vertical="top"/>
    </xf>
    <xf numFmtId="165" fontId="2" fillId="0" borderId="127" xfId="0" applyNumberFormat="1" applyFont="1" applyBorder="1" applyAlignment="1">
      <alignment horizontal="center" vertical="top" wrapText="1"/>
    </xf>
    <xf numFmtId="9" fontId="2" fillId="6" borderId="127" xfId="11" applyFont="1" applyFill="1" applyBorder="1" applyAlignment="1">
      <alignment vertical="top"/>
    </xf>
    <xf numFmtId="165" fontId="2" fillId="0" borderId="131" xfId="0" applyNumberFormat="1" applyFont="1" applyBorder="1" applyAlignment="1">
      <alignment horizontal="center" vertical="top" wrapText="1"/>
    </xf>
    <xf numFmtId="165" fontId="2" fillId="0" borderId="132" xfId="0" applyNumberFormat="1" applyFont="1" applyBorder="1" applyAlignment="1">
      <alignment horizontal="center" vertical="top" wrapText="1"/>
    </xf>
    <xf numFmtId="165" fontId="2" fillId="0" borderId="133" xfId="0" applyNumberFormat="1" applyFont="1" applyBorder="1" applyAlignment="1">
      <alignment horizontal="center" vertical="top" wrapText="1"/>
    </xf>
    <xf numFmtId="165" fontId="18" fillId="0" borderId="127" xfId="0" applyNumberFormat="1" applyFont="1" applyBorder="1" applyAlignment="1">
      <alignment horizontal="center" vertical="top" wrapText="1"/>
    </xf>
    <xf numFmtId="0" fontId="2" fillId="0" borderId="134" xfId="0" applyFont="1" applyBorder="1" applyAlignment="1">
      <alignment horizontal="left" vertical="top" wrapText="1"/>
    </xf>
    <xf numFmtId="165" fontId="18" fillId="5" borderId="135" xfId="0" applyNumberFormat="1" applyFont="1" applyFill="1" applyBorder="1" applyAlignment="1">
      <alignment horizontal="center" vertical="top" wrapText="1"/>
    </xf>
    <xf numFmtId="165" fontId="18" fillId="5" borderId="136" xfId="0" applyNumberFormat="1" applyFont="1" applyFill="1" applyBorder="1" applyAlignment="1">
      <alignment horizontal="center" vertical="top" wrapText="1"/>
    </xf>
    <xf numFmtId="0" fontId="3" fillId="5" borderId="102" xfId="0" applyFont="1" applyFill="1" applyBorder="1" applyAlignment="1">
      <alignment horizontal="left" vertical="top"/>
    </xf>
    <xf numFmtId="165" fontId="2" fillId="5" borderId="45" xfId="0" applyNumberFormat="1" applyFont="1" applyFill="1" applyBorder="1" applyAlignment="1">
      <alignment horizontal="center" vertical="top" wrapText="1"/>
    </xf>
    <xf numFmtId="165" fontId="2" fillId="5" borderId="49" xfId="0" applyNumberFormat="1" applyFont="1" applyFill="1" applyBorder="1" applyAlignment="1">
      <alignment horizontal="center" vertical="top" wrapText="1"/>
    </xf>
    <xf numFmtId="165" fontId="2" fillId="5" borderId="124" xfId="0" applyNumberFormat="1" applyFont="1" applyFill="1" applyBorder="1" applyAlignment="1">
      <alignment horizontal="center" vertical="top" wrapText="1"/>
    </xf>
    <xf numFmtId="165" fontId="2" fillId="5" borderId="125" xfId="0" applyNumberFormat="1" applyFont="1" applyFill="1" applyBorder="1" applyAlignment="1">
      <alignment horizontal="center" vertical="top" wrapText="1"/>
    </xf>
    <xf numFmtId="165" fontId="2" fillId="5" borderId="127" xfId="0" applyNumberFormat="1" applyFont="1" applyFill="1" applyBorder="1" applyAlignment="1">
      <alignment horizontal="center" vertical="top" wrapText="1"/>
    </xf>
    <xf numFmtId="165" fontId="2" fillId="5" borderId="129" xfId="0" applyNumberFormat="1" applyFont="1" applyFill="1" applyBorder="1" applyAlignment="1">
      <alignment horizontal="center" vertical="top" wrapText="1"/>
    </xf>
    <xf numFmtId="0" fontId="2" fillId="0" borderId="25" xfId="0" applyFont="1" applyBorder="1" applyAlignment="1">
      <alignment horizontal="center" vertical="top" wrapText="1"/>
    </xf>
    <xf numFmtId="0" fontId="2" fillId="0" borderId="106" xfId="0" applyFont="1" applyBorder="1" applyAlignment="1">
      <alignment horizontal="left" vertical="top" wrapText="1"/>
    </xf>
    <xf numFmtId="9" fontId="2" fillId="0" borderId="138" xfId="11" applyFont="1" applyBorder="1" applyAlignment="1">
      <alignment horizontal="right" vertical="top"/>
    </xf>
    <xf numFmtId="168" fontId="2" fillId="6" borderId="128" xfId="5" applyNumberFormat="1" applyFont="1" applyFill="1" applyBorder="1" applyAlignment="1">
      <alignment vertical="top"/>
    </xf>
    <xf numFmtId="10" fontId="2" fillId="0" borderId="95" xfId="0" applyNumberFormat="1" applyFont="1" applyBorder="1" applyAlignment="1">
      <alignment horizontal="right"/>
    </xf>
    <xf numFmtId="10" fontId="2" fillId="0" borderId="101" xfId="0" applyNumberFormat="1" applyFont="1" applyBorder="1" applyAlignment="1">
      <alignment horizontal="right"/>
    </xf>
    <xf numFmtId="10" fontId="2" fillId="0" borderId="117" xfId="0" applyNumberFormat="1" applyFont="1" applyBorder="1" applyAlignment="1">
      <alignment horizontal="right"/>
    </xf>
    <xf numFmtId="168" fontId="2" fillId="0" borderId="19" xfId="11" applyNumberFormat="1" applyFont="1" applyBorder="1" applyAlignment="1">
      <alignment horizontal="right"/>
    </xf>
    <xf numFmtId="168" fontId="2" fillId="0" borderId="20" xfId="11" applyNumberFormat="1" applyFont="1" applyBorder="1" applyAlignment="1">
      <alignment horizontal="right"/>
    </xf>
    <xf numFmtId="0" fontId="3" fillId="5" borderId="4" xfId="0" applyFont="1" applyFill="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2" fillId="5" borderId="4"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0" borderId="4" xfId="0" applyFont="1" applyBorder="1" applyAlignment="1" applyProtection="1">
      <alignment vertical="top" wrapText="1"/>
      <protection locked="0"/>
    </xf>
    <xf numFmtId="0" fontId="2" fillId="0" borderId="4" xfId="0" applyFont="1" applyBorder="1" applyAlignment="1" applyProtection="1">
      <alignment vertical="top" wrapText="1"/>
      <protection locked="0"/>
    </xf>
    <xf numFmtId="0" fontId="3" fillId="0" borderId="4" xfId="0" applyFont="1" applyBorder="1" applyAlignment="1" applyProtection="1">
      <alignment vertical="center" wrapText="1"/>
      <protection locked="0"/>
    </xf>
    <xf numFmtId="166" fontId="2" fillId="0" borderId="87" xfId="1" applyNumberFormat="1" applyFont="1" applyBorder="1" applyAlignment="1" applyProtection="1">
      <alignment vertical="top"/>
      <protection locked="0"/>
    </xf>
    <xf numFmtId="166" fontId="2" fillId="0" borderId="54" xfId="1" applyNumberFormat="1" applyFont="1" applyBorder="1" applyAlignment="1" applyProtection="1">
      <alignment vertical="top"/>
      <protection locked="0"/>
    </xf>
    <xf numFmtId="166" fontId="2" fillId="0" borderId="56" xfId="1" applyNumberFormat="1" applyFont="1" applyBorder="1" applyAlignment="1" applyProtection="1">
      <alignment vertical="top"/>
      <protection locked="0"/>
    </xf>
    <xf numFmtId="166" fontId="2" fillId="0" borderId="17" xfId="1" applyNumberFormat="1" applyFont="1" applyBorder="1" applyAlignment="1" applyProtection="1">
      <alignment vertical="top"/>
      <protection locked="0"/>
    </xf>
    <xf numFmtId="166" fontId="2" fillId="0" borderId="48" xfId="1" applyNumberFormat="1" applyFont="1" applyBorder="1" applyAlignment="1" applyProtection="1">
      <alignment vertical="top"/>
      <protection locked="0"/>
    </xf>
    <xf numFmtId="166" fontId="2" fillId="0" borderId="3" xfId="1" applyNumberFormat="1" applyFont="1" applyBorder="1" applyAlignment="1" applyProtection="1">
      <alignment vertical="top"/>
      <protection locked="0"/>
    </xf>
    <xf numFmtId="3" fontId="2" fillId="0" borderId="3" xfId="0" applyNumberFormat="1" applyFont="1" applyBorder="1" applyAlignment="1" applyProtection="1">
      <alignment vertical="top"/>
      <protection locked="0"/>
    </xf>
    <xf numFmtId="3" fontId="2" fillId="0" borderId="48" xfId="0" applyNumberFormat="1" applyFont="1" applyBorder="1" applyAlignment="1" applyProtection="1">
      <alignment vertical="center"/>
      <protection locked="0"/>
    </xf>
    <xf numFmtId="166" fontId="2" fillId="0" borderId="54" xfId="1" applyNumberFormat="1" applyFont="1" applyBorder="1" applyAlignment="1" applyProtection="1">
      <alignment vertical="center"/>
      <protection locked="0"/>
    </xf>
    <xf numFmtId="3" fontId="2" fillId="0" borderId="3" xfId="0" applyNumberFormat="1" applyFont="1" applyBorder="1" applyAlignment="1" applyProtection="1">
      <alignment vertical="center"/>
      <protection locked="0"/>
    </xf>
    <xf numFmtId="166" fontId="2" fillId="0" borderId="17" xfId="1" applyNumberFormat="1" applyFont="1" applyBorder="1" applyAlignment="1" applyProtection="1">
      <alignment vertical="center"/>
      <protection locked="0"/>
    </xf>
    <xf numFmtId="166" fontId="2" fillId="0" borderId="56" xfId="1" applyNumberFormat="1" applyFont="1" applyBorder="1" applyAlignment="1" applyProtection="1">
      <alignment vertical="center"/>
      <protection locked="0"/>
    </xf>
    <xf numFmtId="166" fontId="2" fillId="0" borderId="3" xfId="1" applyNumberFormat="1" applyFont="1" applyBorder="1" applyAlignment="1" applyProtection="1">
      <alignment vertical="center"/>
      <protection locked="0"/>
    </xf>
    <xf numFmtId="3" fontId="2" fillId="0" borderId="17" xfId="0" applyNumberFormat="1" applyFont="1" applyBorder="1" applyAlignment="1" applyProtection="1">
      <alignment vertical="center"/>
      <protection locked="0"/>
    </xf>
    <xf numFmtId="3" fontId="2" fillId="0" borderId="54" xfId="0" applyNumberFormat="1" applyFont="1" applyBorder="1" applyAlignment="1" applyProtection="1">
      <alignment vertical="center"/>
      <protection locked="0"/>
    </xf>
    <xf numFmtId="3" fontId="2" fillId="0" borderId="15" xfId="0" applyNumberFormat="1" applyFont="1" applyBorder="1" applyAlignment="1" applyProtection="1">
      <alignment vertical="center"/>
      <protection locked="0"/>
    </xf>
    <xf numFmtId="2" fontId="2" fillId="5" borderId="139" xfId="4" applyNumberFormat="1" applyFont="1" applyFill="1" applyBorder="1" applyAlignment="1" applyProtection="1">
      <alignment vertical="top"/>
      <protection locked="0"/>
    </xf>
    <xf numFmtId="2" fontId="2" fillId="5" borderId="140" xfId="4" applyNumberFormat="1" applyFont="1" applyFill="1" applyBorder="1" applyAlignment="1" applyProtection="1">
      <alignment vertical="top"/>
      <protection locked="0"/>
    </xf>
    <xf numFmtId="166" fontId="2" fillId="2" borderId="57" xfId="4" applyNumberFormat="1" applyFont="1" applyFill="1" applyBorder="1" applyAlignment="1" applyProtection="1">
      <alignment vertical="center"/>
      <protection locked="0"/>
    </xf>
    <xf numFmtId="166" fontId="2" fillId="10" borderId="37" xfId="4" applyNumberFormat="1" applyFont="1" applyFill="1" applyBorder="1" applyAlignment="1" applyProtection="1">
      <alignment vertical="top"/>
      <protection locked="0"/>
    </xf>
    <xf numFmtId="166" fontId="2" fillId="10" borderId="63" xfId="4" applyNumberFormat="1" applyFont="1" applyFill="1" applyBorder="1" applyAlignment="1" applyProtection="1">
      <alignment vertical="top"/>
      <protection locked="0"/>
    </xf>
    <xf numFmtId="166" fontId="2" fillId="0" borderId="78" xfId="1" applyNumberFormat="1" applyFont="1" applyBorder="1" applyAlignment="1" applyProtection="1">
      <alignment vertical="top"/>
      <protection locked="0"/>
    </xf>
    <xf numFmtId="166" fontId="2" fillId="0" borderId="103" xfId="1" applyNumberFormat="1" applyFont="1" applyBorder="1" applyAlignment="1" applyProtection="1">
      <alignment vertical="top"/>
      <protection locked="0"/>
    </xf>
    <xf numFmtId="166" fontId="2" fillId="10" borderId="51" xfId="1" applyNumberFormat="1" applyFont="1" applyFill="1" applyBorder="1" applyAlignment="1">
      <alignment vertical="top"/>
    </xf>
    <xf numFmtId="166" fontId="2" fillId="10" borderId="57" xfId="1" applyNumberFormat="1" applyFont="1" applyFill="1" applyBorder="1" applyAlignment="1">
      <alignment vertical="top"/>
    </xf>
    <xf numFmtId="166" fontId="2" fillId="10" borderId="37" xfId="1" applyNumberFormat="1" applyFont="1" applyFill="1" applyBorder="1" applyAlignment="1">
      <alignment vertical="top"/>
    </xf>
    <xf numFmtId="166" fontId="2" fillId="10" borderId="63" xfId="1" applyNumberFormat="1" applyFont="1" applyFill="1" applyBorder="1" applyAlignment="1">
      <alignment vertical="top"/>
    </xf>
    <xf numFmtId="166" fontId="2" fillId="5" borderId="78" xfId="4" applyNumberFormat="1" applyFont="1" applyFill="1" applyBorder="1" applyAlignment="1" applyProtection="1">
      <alignment vertical="top"/>
      <protection locked="0"/>
    </xf>
    <xf numFmtId="166" fontId="2" fillId="5" borderId="103" xfId="4" applyNumberFormat="1" applyFont="1" applyFill="1" applyBorder="1" applyAlignment="1" applyProtection="1">
      <alignment vertical="top"/>
      <protection locked="0"/>
    </xf>
    <xf numFmtId="166" fontId="2" fillId="5" borderId="103" xfId="4" applyNumberFormat="1" applyFont="1" applyFill="1" applyBorder="1" applyAlignment="1" applyProtection="1">
      <alignment vertical="center"/>
      <protection locked="0"/>
    </xf>
    <xf numFmtId="166" fontId="2" fillId="10" borderId="57" xfId="1" applyNumberFormat="1" applyFont="1" applyFill="1" applyBorder="1" applyAlignment="1">
      <alignment vertical="center"/>
    </xf>
    <xf numFmtId="166" fontId="2" fillId="2" borderId="37" xfId="4" applyNumberFormat="1" applyFont="1" applyFill="1" applyBorder="1" applyAlignment="1" applyProtection="1">
      <alignment vertical="center"/>
      <protection locked="0"/>
    </xf>
    <xf numFmtId="166" fontId="2" fillId="2" borderId="63" xfId="4" applyNumberFormat="1" applyFont="1" applyFill="1" applyBorder="1" applyAlignment="1" applyProtection="1">
      <alignment vertical="center"/>
      <protection locked="0"/>
    </xf>
    <xf numFmtId="10" fontId="2" fillId="5" borderId="78" xfId="4" applyNumberFormat="1" applyFont="1" applyFill="1" applyBorder="1" applyAlignment="1" applyProtection="1">
      <alignment vertical="center"/>
      <protection locked="0"/>
    </xf>
    <xf numFmtId="166" fontId="2" fillId="10" borderId="73" xfId="1" applyNumberFormat="1" applyFont="1" applyFill="1" applyBorder="1" applyAlignment="1">
      <alignment vertical="center"/>
    </xf>
    <xf numFmtId="0" fontId="2" fillId="13" borderId="141" xfId="0" applyFont="1" applyFill="1" applyBorder="1" applyAlignment="1" applyProtection="1">
      <alignment vertical="center"/>
      <protection locked="0"/>
    </xf>
    <xf numFmtId="166" fontId="2" fillId="5" borderId="108" xfId="4" applyNumberFormat="1" applyFont="1" applyFill="1" applyBorder="1" applyAlignment="1" applyProtection="1">
      <alignment vertical="center"/>
      <protection locked="0"/>
    </xf>
    <xf numFmtId="166" fontId="2" fillId="2" borderId="99" xfId="4" applyNumberFormat="1" applyFont="1" applyFill="1" applyBorder="1" applyAlignment="1" applyProtection="1">
      <alignment vertical="center"/>
      <protection locked="0"/>
    </xf>
    <xf numFmtId="166" fontId="2" fillId="2" borderId="57" xfId="4" applyNumberFormat="1" applyFont="1" applyFill="1" applyBorder="1" applyAlignment="1" applyProtection="1">
      <alignment vertical="top"/>
      <protection locked="0"/>
    </xf>
    <xf numFmtId="166" fontId="2" fillId="10" borderId="79" xfId="4" applyNumberFormat="1" applyFont="1" applyFill="1" applyBorder="1" applyAlignment="1" applyProtection="1">
      <alignment vertical="center"/>
      <protection locked="0"/>
    </xf>
    <xf numFmtId="166" fontId="2" fillId="0" borderId="103" xfId="1" applyNumberFormat="1" applyFont="1" applyBorder="1" applyAlignment="1" applyProtection="1">
      <alignment vertical="center"/>
      <protection locked="0"/>
    </xf>
    <xf numFmtId="166" fontId="2" fillId="10" borderId="79" xfId="1" applyNumberFormat="1" applyFont="1" applyFill="1" applyBorder="1" applyAlignment="1">
      <alignment vertical="center"/>
    </xf>
    <xf numFmtId="166" fontId="2" fillId="10" borderId="59" xfId="4" applyNumberFormat="1" applyFont="1" applyFill="1" applyBorder="1" applyAlignment="1" applyProtection="1">
      <alignment vertical="center"/>
      <protection locked="0"/>
    </xf>
    <xf numFmtId="166" fontId="2" fillId="10" borderId="76" xfId="4" applyNumberFormat="1" applyFont="1" applyFill="1" applyBorder="1" applyAlignment="1" applyProtection="1">
      <alignment vertical="center"/>
      <protection locked="0"/>
    </xf>
    <xf numFmtId="166" fontId="2" fillId="5" borderId="111" xfId="4" applyNumberFormat="1" applyFont="1" applyFill="1" applyBorder="1" applyAlignment="1" applyProtection="1">
      <alignment vertical="center"/>
      <protection locked="0"/>
    </xf>
    <xf numFmtId="166" fontId="2" fillId="2" borderId="107" xfId="4" applyNumberFormat="1" applyFont="1" applyFill="1" applyBorder="1" applyAlignment="1" applyProtection="1">
      <alignment vertical="center"/>
      <protection locked="0"/>
    </xf>
    <xf numFmtId="0" fontId="2" fillId="5" borderId="141" xfId="0" applyFont="1" applyFill="1" applyBorder="1" applyProtection="1">
      <protection locked="0"/>
    </xf>
    <xf numFmtId="167" fontId="2" fillId="2" borderId="110" xfId="6" applyNumberFormat="1" applyFont="1" applyFill="1" applyBorder="1" applyAlignment="1" applyProtection="1">
      <alignment vertical="center"/>
      <protection locked="0"/>
    </xf>
    <xf numFmtId="0" fontId="3" fillId="5" borderId="4" xfId="0" applyFont="1" applyFill="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3" fontId="2" fillId="0" borderId="88" xfId="0" applyNumberFormat="1" applyFont="1" applyBorder="1" applyAlignment="1" applyProtection="1">
      <alignment vertical="center"/>
      <protection locked="0"/>
    </xf>
    <xf numFmtId="166" fontId="2" fillId="2" borderId="105" xfId="4" applyNumberFormat="1" applyFont="1" applyFill="1" applyBorder="1" applyAlignment="1" applyProtection="1">
      <alignment vertical="center"/>
      <protection locked="0"/>
    </xf>
    <xf numFmtId="166" fontId="2" fillId="2" borderId="62" xfId="4" applyNumberFormat="1" applyFont="1" applyFill="1" applyBorder="1" applyAlignment="1" applyProtection="1">
      <alignment vertical="center"/>
      <protection locked="0"/>
    </xf>
    <xf numFmtId="166" fontId="2" fillId="5" borderId="141" xfId="4" applyNumberFormat="1" applyFont="1" applyFill="1" applyBorder="1" applyAlignment="1" applyProtection="1">
      <alignment vertical="center"/>
      <protection locked="0"/>
    </xf>
    <xf numFmtId="166" fontId="2" fillId="0" borderId="85" xfId="4" applyNumberFormat="1" applyFont="1" applyFill="1" applyBorder="1" applyAlignment="1" applyProtection="1">
      <alignment vertical="center"/>
      <protection locked="0"/>
    </xf>
    <xf numFmtId="165" fontId="15" fillId="7" borderId="3" xfId="0" applyNumberFormat="1" applyFont="1" applyFill="1" applyBorder="1" applyAlignment="1" applyProtection="1">
      <alignment horizontal="center" vertical="center"/>
      <protection locked="0"/>
    </xf>
    <xf numFmtId="3" fontId="2" fillId="0" borderId="56" xfId="0" applyNumberFormat="1" applyFont="1" applyBorder="1" applyAlignment="1" applyProtection="1">
      <alignment vertical="center"/>
      <protection locked="0"/>
    </xf>
    <xf numFmtId="3" fontId="2" fillId="0" borderId="87" xfId="0" applyNumberFormat="1" applyFont="1" applyBorder="1" applyAlignment="1" applyProtection="1">
      <alignment vertical="center"/>
      <protection locked="0"/>
    </xf>
    <xf numFmtId="166" fontId="2" fillId="10" borderId="107" xfId="1" applyNumberFormat="1" applyFont="1" applyFill="1" applyBorder="1" applyAlignment="1">
      <alignment vertical="center"/>
    </xf>
    <xf numFmtId="0" fontId="2" fillId="13" borderId="89" xfId="0" applyFont="1" applyFill="1" applyBorder="1" applyAlignment="1" applyProtection="1">
      <alignment vertical="center"/>
      <protection locked="0"/>
    </xf>
    <xf numFmtId="166" fontId="2" fillId="5" borderId="0" xfId="1" applyNumberFormat="1" applyFont="1" applyFill="1" applyBorder="1" applyAlignment="1" applyProtection="1">
      <alignment vertical="center"/>
      <protection locked="0"/>
    </xf>
    <xf numFmtId="166" fontId="2" fillId="5" borderId="141" xfId="1" applyNumberFormat="1" applyFont="1" applyFill="1" applyBorder="1" applyAlignment="1" applyProtection="1">
      <alignment vertical="center"/>
      <protection locked="0"/>
    </xf>
    <xf numFmtId="166" fontId="2" fillId="10" borderId="76" xfId="1" applyNumberFormat="1" applyFont="1" applyFill="1" applyBorder="1" applyAlignment="1">
      <alignment vertical="center"/>
    </xf>
    <xf numFmtId="166" fontId="2" fillId="5" borderId="99" xfId="4" applyNumberFormat="1" applyFont="1" applyFill="1" applyBorder="1" applyAlignment="1" applyProtection="1">
      <alignment vertical="center"/>
      <protection locked="0"/>
    </xf>
    <xf numFmtId="166" fontId="2" fillId="2" borderId="108" xfId="1" applyNumberFormat="1" applyFont="1" applyFill="1" applyBorder="1" applyAlignment="1" applyProtection="1">
      <alignment vertical="center"/>
      <protection locked="0"/>
    </xf>
    <xf numFmtId="166" fontId="2" fillId="2" borderId="57" xfId="1" applyNumberFormat="1" applyFont="1" applyFill="1" applyBorder="1" applyAlignment="1" applyProtection="1">
      <alignment vertical="center"/>
      <protection locked="0"/>
    </xf>
    <xf numFmtId="166" fontId="2" fillId="2" borderId="107" xfId="1" applyNumberFormat="1" applyFont="1" applyFill="1" applyBorder="1" applyAlignment="1" applyProtection="1">
      <alignment vertical="center"/>
      <protection locked="0"/>
    </xf>
    <xf numFmtId="166" fontId="2" fillId="10" borderId="76" xfId="4" applyNumberFormat="1" applyFont="1" applyFill="1" applyBorder="1" applyAlignment="1">
      <alignment vertical="center"/>
    </xf>
    <xf numFmtId="165" fontId="2" fillId="0" borderId="48" xfId="0" applyNumberFormat="1" applyFont="1" applyBorder="1" applyAlignment="1" applyProtection="1">
      <alignment vertical="center"/>
      <protection locked="0"/>
    </xf>
    <xf numFmtId="165" fontId="2" fillId="0" borderId="56" xfId="0" applyNumberFormat="1" applyFont="1" applyBorder="1" applyAlignment="1" applyProtection="1">
      <alignment vertical="center"/>
      <protection locked="0"/>
    </xf>
    <xf numFmtId="167" fontId="2" fillId="0" borderId="15" xfId="6" applyNumberFormat="1" applyFont="1" applyBorder="1" applyAlignment="1" applyProtection="1">
      <alignment vertical="center"/>
      <protection locked="0"/>
    </xf>
    <xf numFmtId="165" fontId="2" fillId="0" borderId="54" xfId="0" applyNumberFormat="1" applyFont="1" applyBorder="1" applyAlignment="1" applyProtection="1">
      <alignment vertical="center"/>
      <protection locked="0"/>
    </xf>
    <xf numFmtId="165" fontId="2" fillId="0" borderId="87" xfId="0" applyNumberFormat="1" applyFont="1" applyBorder="1" applyAlignment="1" applyProtection="1">
      <alignment vertical="center"/>
      <protection locked="0"/>
    </xf>
    <xf numFmtId="165" fontId="2" fillId="0" borderId="3" xfId="0" applyNumberFormat="1" applyFont="1" applyBorder="1" applyAlignment="1" applyProtection="1">
      <alignment vertical="center"/>
      <protection locked="0"/>
    </xf>
    <xf numFmtId="165" fontId="2" fillId="0" borderId="88" xfId="0" applyNumberFormat="1" applyFont="1" applyBorder="1" applyAlignment="1" applyProtection="1">
      <alignment vertical="center"/>
      <protection locked="0"/>
    </xf>
    <xf numFmtId="165" fontId="2" fillId="0" borderId="16" xfId="0" applyNumberFormat="1" applyFont="1" applyBorder="1" applyAlignment="1" applyProtection="1">
      <alignment vertical="center"/>
      <protection locked="0"/>
    </xf>
    <xf numFmtId="167" fontId="2" fillId="2" borderId="99" xfId="5" applyNumberFormat="1" applyFont="1" applyFill="1" applyBorder="1" applyAlignment="1" applyProtection="1">
      <alignment vertical="center"/>
      <protection locked="0"/>
    </xf>
    <xf numFmtId="167" fontId="2" fillId="2" borderId="109" xfId="5" applyNumberFormat="1" applyFont="1" applyFill="1" applyBorder="1" applyAlignment="1" applyProtection="1">
      <alignment vertical="center"/>
      <protection locked="0"/>
    </xf>
    <xf numFmtId="167" fontId="2" fillId="2" borderId="57" xfId="5" applyNumberFormat="1" applyFont="1" applyFill="1" applyBorder="1" applyAlignment="1" applyProtection="1">
      <alignment vertical="center"/>
      <protection locked="0"/>
    </xf>
    <xf numFmtId="167" fontId="2" fillId="10" borderId="57" xfId="5" applyNumberFormat="1" applyFont="1" applyFill="1" applyBorder="1" applyAlignment="1">
      <alignment vertical="center"/>
    </xf>
    <xf numFmtId="41" fontId="2" fillId="0" borderId="63" xfId="4" applyNumberFormat="1" applyFont="1" applyBorder="1" applyAlignment="1" applyProtection="1">
      <alignment vertical="center"/>
      <protection locked="0"/>
    </xf>
    <xf numFmtId="166" fontId="12" fillId="5" borderId="63" xfId="4" applyNumberFormat="1" applyFont="1" applyFill="1" applyBorder="1" applyAlignment="1" applyProtection="1">
      <alignment vertical="center"/>
      <protection locked="0"/>
    </xf>
    <xf numFmtId="2" fontId="2" fillId="2" borderId="57" xfId="5" applyNumberFormat="1" applyFont="1" applyFill="1" applyBorder="1" applyAlignment="1" applyProtection="1">
      <alignment vertical="center"/>
      <protection locked="0"/>
    </xf>
    <xf numFmtId="166" fontId="2" fillId="10" borderId="63" xfId="5" applyNumberFormat="1" applyFont="1" applyFill="1" applyBorder="1" applyAlignment="1">
      <alignment vertical="center"/>
    </xf>
    <xf numFmtId="167" fontId="2" fillId="5" borderId="76" xfId="5" applyNumberFormat="1" applyFont="1" applyFill="1" applyBorder="1" applyAlignment="1" applyProtection="1">
      <alignment vertical="center"/>
      <protection locked="0"/>
    </xf>
    <xf numFmtId="167" fontId="2" fillId="10" borderId="122" xfId="5" applyNumberFormat="1" applyFont="1" applyFill="1" applyBorder="1" applyAlignment="1">
      <alignment vertical="center"/>
    </xf>
    <xf numFmtId="166" fontId="2" fillId="2" borderId="141" xfId="4" applyNumberFormat="1" applyFont="1" applyFill="1" applyBorder="1" applyAlignment="1" applyProtection="1">
      <alignment vertical="center"/>
      <protection locked="0"/>
    </xf>
    <xf numFmtId="167" fontId="2" fillId="2" borderId="99" xfId="6" applyNumberFormat="1" applyFont="1" applyFill="1" applyBorder="1" applyAlignment="1" applyProtection="1">
      <alignment vertical="center"/>
      <protection locked="0"/>
    </xf>
    <xf numFmtId="167" fontId="2" fillId="2" borderId="57" xfId="6" applyNumberFormat="1" applyFont="1" applyFill="1" applyBorder="1" applyAlignment="1" applyProtection="1">
      <alignment vertical="center"/>
      <protection locked="0"/>
    </xf>
    <xf numFmtId="167" fontId="2" fillId="10" borderId="142" xfId="5" applyNumberFormat="1" applyFont="1" applyFill="1" applyBorder="1" applyAlignment="1">
      <alignment vertical="center"/>
    </xf>
    <xf numFmtId="166" fontId="2" fillId="2" borderId="110" xfId="4" applyNumberFormat="1" applyFont="1" applyFill="1" applyBorder="1" applyAlignment="1" applyProtection="1">
      <alignment vertical="center"/>
      <protection locked="0"/>
    </xf>
    <xf numFmtId="2" fontId="2" fillId="2" borderId="99" xfId="6" applyNumberFormat="1" applyFont="1" applyFill="1" applyBorder="1" applyAlignment="1" applyProtection="1">
      <alignment vertical="center"/>
      <protection locked="0"/>
    </xf>
    <xf numFmtId="10" fontId="2" fillId="0" borderId="3" xfId="14" applyNumberFormat="1" applyFont="1" applyBorder="1" applyAlignment="1" applyProtection="1">
      <alignment vertical="center"/>
      <protection locked="0"/>
    </xf>
    <xf numFmtId="167" fontId="2" fillId="0" borderId="3" xfId="5" applyNumberFormat="1" applyFont="1" applyBorder="1" applyAlignment="1" applyProtection="1">
      <alignment vertical="center"/>
      <protection locked="0"/>
    </xf>
    <xf numFmtId="10" fontId="2" fillId="0" borderId="16" xfId="14" applyNumberFormat="1" applyFont="1" applyBorder="1" applyAlignment="1" applyProtection="1">
      <alignment vertical="center"/>
      <protection locked="0"/>
    </xf>
    <xf numFmtId="42" fontId="2" fillId="2" borderId="37" xfId="6" applyNumberFormat="1" applyFont="1" applyFill="1" applyBorder="1" applyAlignment="1" applyProtection="1">
      <alignment vertical="center"/>
      <protection locked="0"/>
    </xf>
    <xf numFmtId="42" fontId="2" fillId="2" borderId="63" xfId="6" applyNumberFormat="1" applyFont="1" applyFill="1" applyBorder="1" applyAlignment="1" applyProtection="1">
      <alignment vertical="center"/>
      <protection locked="0"/>
    </xf>
    <xf numFmtId="3" fontId="2" fillId="10" borderId="107" xfId="5" applyNumberFormat="1" applyFont="1" applyFill="1" applyBorder="1" applyAlignment="1">
      <alignment vertical="center"/>
    </xf>
    <xf numFmtId="166" fontId="2" fillId="5" borderId="59" xfId="4" applyNumberFormat="1" applyFont="1" applyFill="1" applyBorder="1" applyAlignment="1" applyProtection="1">
      <alignment vertical="center"/>
      <protection locked="0"/>
    </xf>
    <xf numFmtId="166" fontId="2" fillId="5" borderId="76" xfId="4" applyNumberFormat="1" applyFont="1" applyFill="1" applyBorder="1" applyAlignment="1" applyProtection="1">
      <alignment vertical="center"/>
      <protection locked="0"/>
    </xf>
    <xf numFmtId="42" fontId="2" fillId="2" borderId="51" xfId="6" applyNumberFormat="1" applyFont="1" applyFill="1" applyBorder="1" applyAlignment="1" applyProtection="1">
      <alignment vertical="center"/>
      <protection locked="0"/>
    </xf>
    <xf numFmtId="42" fontId="2" fillId="2" borderId="57" xfId="6" applyNumberFormat="1" applyFont="1" applyFill="1" applyBorder="1" applyAlignment="1" applyProtection="1">
      <alignment vertical="center"/>
      <protection locked="0"/>
    </xf>
    <xf numFmtId="166" fontId="2" fillId="2" borderId="105" xfId="6" applyNumberFormat="1" applyFont="1" applyFill="1" applyBorder="1" applyAlignment="1" applyProtection="1">
      <alignment vertical="center"/>
      <protection locked="0"/>
    </xf>
    <xf numFmtId="166" fontId="2" fillId="2" borderId="62" xfId="6" applyNumberFormat="1" applyFont="1" applyFill="1" applyBorder="1" applyAlignment="1" applyProtection="1">
      <alignment vertical="center"/>
      <protection locked="0"/>
    </xf>
    <xf numFmtId="9" fontId="2" fillId="2" borderId="51" xfId="11" applyFont="1" applyFill="1" applyBorder="1" applyAlignment="1" applyProtection="1">
      <alignment vertical="center"/>
      <protection locked="0"/>
    </xf>
    <xf numFmtId="9" fontId="2" fillId="2" borderId="57" xfId="11" applyFont="1" applyFill="1" applyBorder="1" applyAlignment="1" applyProtection="1">
      <alignment vertical="center"/>
      <protection locked="0"/>
    </xf>
    <xf numFmtId="166" fontId="2" fillId="2" borderId="51" xfId="5" applyNumberFormat="1" applyFont="1" applyFill="1" applyBorder="1" applyAlignment="1" applyProtection="1">
      <alignment vertical="center"/>
      <protection locked="0"/>
    </xf>
    <xf numFmtId="166" fontId="2" fillId="2" borderId="57" xfId="5" applyNumberFormat="1" applyFont="1" applyFill="1" applyBorder="1" applyAlignment="1" applyProtection="1">
      <alignment vertical="center"/>
      <protection locked="0"/>
    </xf>
    <xf numFmtId="9" fontId="2" fillId="2" borderId="53" xfId="11" applyFont="1" applyFill="1" applyBorder="1" applyAlignment="1" applyProtection="1">
      <alignment vertical="center"/>
      <protection locked="0"/>
    </xf>
    <xf numFmtId="9" fontId="2" fillId="2" borderId="43" xfId="11" applyFont="1" applyFill="1" applyBorder="1" applyAlignment="1" applyProtection="1">
      <alignment vertical="center"/>
      <protection locked="0"/>
    </xf>
    <xf numFmtId="9" fontId="2" fillId="2" borderId="79" xfId="11" applyFont="1" applyFill="1" applyBorder="1" applyAlignment="1" applyProtection="1">
      <alignment vertical="center"/>
      <protection locked="0"/>
    </xf>
    <xf numFmtId="37" fontId="2" fillId="2" borderId="3" xfId="6" applyNumberFormat="1" applyFont="1" applyFill="1" applyBorder="1" applyAlignment="1" applyProtection="1">
      <alignment vertical="top"/>
      <protection locked="0"/>
    </xf>
    <xf numFmtId="165" fontId="2" fillId="0" borderId="49" xfId="7" applyNumberFormat="1" applyFont="1" applyFill="1" applyBorder="1" applyAlignment="1">
      <alignment horizontal="center" vertical="top" wrapText="1"/>
    </xf>
    <xf numFmtId="9" fontId="2" fillId="0" borderId="123" xfId="11" applyFont="1" applyBorder="1" applyAlignment="1">
      <alignment horizontal="right" vertical="top"/>
    </xf>
    <xf numFmtId="3" fontId="2" fillId="0" borderId="130" xfId="0" applyNumberFormat="1" applyFont="1" applyBorder="1" applyAlignment="1">
      <alignment horizontal="right" vertical="top"/>
    </xf>
    <xf numFmtId="3" fontId="2" fillId="0" borderId="22" xfId="0" applyNumberFormat="1" applyFont="1" applyBorder="1" applyAlignment="1">
      <alignment horizontal="right" vertical="top"/>
    </xf>
    <xf numFmtId="3" fontId="2" fillId="0" borderId="116" xfId="0" applyNumberFormat="1" applyFont="1" applyBorder="1" applyAlignment="1">
      <alignment horizontal="right" vertical="top"/>
    </xf>
    <xf numFmtId="1" fontId="18" fillId="0" borderId="95" xfId="0" applyNumberFormat="1" applyFont="1" applyBorder="1" applyAlignment="1">
      <alignment horizontal="center" vertical="top" wrapText="1"/>
    </xf>
    <xf numFmtId="1" fontId="18" fillId="0" borderId="96" xfId="0" applyNumberFormat="1" applyFont="1" applyBorder="1" applyAlignment="1">
      <alignment horizontal="center" vertical="top" wrapText="1"/>
    </xf>
    <xf numFmtId="1" fontId="18" fillId="0" borderId="66" xfId="0" applyNumberFormat="1" applyFont="1" applyBorder="1" applyAlignment="1">
      <alignment horizontal="center" vertical="top" wrapText="1"/>
    </xf>
    <xf numFmtId="1" fontId="18" fillId="0" borderId="106" xfId="0" applyNumberFormat="1" applyFont="1" applyBorder="1" applyAlignment="1">
      <alignment horizontal="center" vertical="top" wrapText="1"/>
    </xf>
    <xf numFmtId="3" fontId="2" fillId="0" borderId="100" xfId="0" applyNumberFormat="1" applyFont="1" applyBorder="1" applyAlignment="1">
      <alignment horizontal="right"/>
    </xf>
    <xf numFmtId="3" fontId="2" fillId="0" borderId="106" xfId="0" applyNumberFormat="1" applyFont="1" applyBorder="1" applyAlignment="1">
      <alignment horizontal="right"/>
    </xf>
    <xf numFmtId="3" fontId="2" fillId="0" borderId="61" xfId="0" applyNumberFormat="1" applyFont="1" applyBorder="1" applyAlignment="1">
      <alignment horizontal="right"/>
    </xf>
    <xf numFmtId="0" fontId="3" fillId="0" borderId="101" xfId="0" applyFont="1" applyBorder="1" applyAlignment="1">
      <alignment horizontal="left" vertical="top" wrapText="1"/>
    </xf>
    <xf numFmtId="0" fontId="3" fillId="0" borderId="48" xfId="0" applyFont="1" applyBorder="1" applyAlignment="1">
      <alignment horizontal="left" vertical="top" wrapText="1"/>
    </xf>
    <xf numFmtId="0" fontId="3" fillId="0" borderId="45" xfId="0" applyFont="1" applyBorder="1" applyAlignment="1">
      <alignment horizontal="left" vertical="top" wrapText="1"/>
    </xf>
    <xf numFmtId="0" fontId="3" fillId="0" borderId="58" xfId="0" applyFont="1" applyBorder="1" applyAlignment="1">
      <alignment horizontal="left" vertical="top" wrapText="1"/>
    </xf>
    <xf numFmtId="0" fontId="52" fillId="0" borderId="1"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165" fontId="3" fillId="0" borderId="7" xfId="0" applyNumberFormat="1" applyFont="1" applyBorder="1" applyAlignment="1" applyProtection="1">
      <alignment horizontal="center" vertical="center" wrapText="1"/>
      <protection locked="0"/>
    </xf>
    <xf numFmtId="0" fontId="3" fillId="13" borderId="5" xfId="0" applyFont="1" applyFill="1" applyBorder="1" applyAlignment="1" applyProtection="1">
      <alignment vertical="center"/>
      <protection locked="0"/>
    </xf>
    <xf numFmtId="0" fontId="3" fillId="0" borderId="58" xfId="0" applyFont="1" applyBorder="1" applyAlignment="1" applyProtection="1">
      <alignment horizontal="center" vertical="center" wrapText="1"/>
      <protection locked="0"/>
    </xf>
    <xf numFmtId="0" fontId="3" fillId="0" borderId="70"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0" borderId="50" xfId="0" applyFont="1" applyBorder="1" applyAlignment="1">
      <alignment horizontal="left" vertical="center" wrapText="1"/>
    </xf>
    <xf numFmtId="0" fontId="3" fillId="5" borderId="39"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13" borderId="5" xfId="0" applyFont="1" applyFill="1" applyBorder="1" applyAlignment="1" applyProtection="1">
      <alignment horizontal="center" vertical="center"/>
      <protection locked="0"/>
    </xf>
    <xf numFmtId="0" fontId="3" fillId="0" borderId="54" xfId="0" applyFont="1" applyBorder="1" applyAlignment="1" applyProtection="1">
      <alignment horizontal="center" vertical="center" wrapText="1"/>
      <protection locked="0"/>
    </xf>
    <xf numFmtId="0" fontId="3" fillId="0" borderId="56" xfId="0" applyFont="1" applyBorder="1" applyAlignment="1" applyProtection="1">
      <alignment horizontal="center" vertical="center" wrapText="1"/>
      <protection locked="0"/>
    </xf>
    <xf numFmtId="0" fontId="3" fillId="5" borderId="47"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vertical="center" wrapText="1"/>
      <protection locked="0"/>
    </xf>
    <xf numFmtId="0" fontId="3" fillId="5" borderId="70" xfId="0" applyFont="1" applyFill="1" applyBorder="1" applyAlignment="1" applyProtection="1">
      <alignment horizontal="center" vertical="center" wrapText="1"/>
      <protection locked="0"/>
    </xf>
    <xf numFmtId="0" fontId="3" fillId="13" borderId="14" xfId="0" applyFont="1" applyFill="1" applyBorder="1" applyAlignment="1" applyProtection="1">
      <alignment vertical="center"/>
      <protection locked="0"/>
    </xf>
    <xf numFmtId="9" fontId="2" fillId="6" borderId="121" xfId="0" applyNumberFormat="1" applyFont="1" applyFill="1" applyBorder="1" applyAlignment="1">
      <alignment vertical="top"/>
    </xf>
    <xf numFmtId="0" fontId="18" fillId="0" borderId="100" xfId="0" applyFont="1" applyBorder="1" applyAlignment="1">
      <alignment horizontal="center" vertical="top" wrapText="1"/>
    </xf>
    <xf numFmtId="0" fontId="3" fillId="0" borderId="30" xfId="0" applyFont="1" applyBorder="1" applyAlignment="1">
      <alignment horizontal="left" vertical="top" wrapText="1"/>
    </xf>
    <xf numFmtId="165" fontId="0" fillId="0" borderId="30" xfId="0" applyNumberFormat="1" applyBorder="1"/>
    <xf numFmtId="165" fontId="0" fillId="0" borderId="34" xfId="0" applyNumberFormat="1" applyBorder="1"/>
    <xf numFmtId="165" fontId="0" fillId="0" borderId="120" xfId="0" applyNumberFormat="1" applyBorder="1"/>
    <xf numFmtId="165" fontId="0" fillId="0" borderId="128" xfId="0" applyNumberFormat="1" applyBorder="1"/>
    <xf numFmtId="9" fontId="2" fillId="0" borderId="133" xfId="11" applyFont="1" applyBorder="1" applyAlignment="1">
      <alignment horizontal="right" vertical="top"/>
    </xf>
    <xf numFmtId="0" fontId="2" fillId="0" borderId="143" xfId="0" applyFont="1" applyBorder="1" applyAlignment="1">
      <alignment horizontal="center" vertical="top" wrapText="1"/>
    </xf>
    <xf numFmtId="0" fontId="10" fillId="3" borderId="112" xfId="0" applyFont="1" applyFill="1" applyBorder="1" applyAlignment="1">
      <alignment horizontal="left" vertical="top" wrapText="1"/>
    </xf>
    <xf numFmtId="0" fontId="10" fillId="3" borderId="113" xfId="0" applyFont="1" applyFill="1" applyBorder="1" applyAlignment="1">
      <alignment horizontal="left" vertical="top" wrapText="1"/>
    </xf>
    <xf numFmtId="0" fontId="10" fillId="3" borderId="114" xfId="0" applyFont="1" applyFill="1" applyBorder="1" applyAlignment="1">
      <alignment horizontal="left" vertical="top" wrapText="1"/>
    </xf>
    <xf numFmtId="0" fontId="10" fillId="0" borderId="8" xfId="0" applyFont="1" applyBorder="1" applyAlignment="1">
      <alignment wrapText="1"/>
    </xf>
    <xf numFmtId="0" fontId="50" fillId="3" borderId="8" xfId="17" applyFont="1" applyFill="1" applyBorder="1" applyAlignment="1">
      <alignment horizontal="center" vertical="center" wrapText="1"/>
    </xf>
    <xf numFmtId="0" fontId="50" fillId="3" borderId="9" xfId="17" applyFont="1" applyFill="1" applyBorder="1" applyAlignment="1">
      <alignment horizontal="center" vertical="center" wrapText="1"/>
    </xf>
    <xf numFmtId="0" fontId="50" fillId="3" borderId="11" xfId="17" applyFont="1" applyFill="1" applyBorder="1" applyAlignment="1">
      <alignment horizontal="center" vertical="center" wrapText="1"/>
    </xf>
    <xf numFmtId="0" fontId="10" fillId="3" borderId="21" xfId="0" applyFont="1" applyFill="1" applyBorder="1" applyAlignment="1">
      <alignment horizontal="left" vertical="top" wrapText="1"/>
    </xf>
    <xf numFmtId="0" fontId="10" fillId="3" borderId="115" xfId="0" applyFont="1" applyFill="1" applyBorder="1" applyAlignment="1">
      <alignment horizontal="left" vertical="top" wrapText="1"/>
    </xf>
    <xf numFmtId="0" fontId="10" fillId="3" borderId="116" xfId="0" applyFont="1" applyFill="1" applyBorder="1" applyAlignment="1">
      <alignment horizontal="left" vertical="top" wrapText="1"/>
    </xf>
    <xf numFmtId="0" fontId="27" fillId="3" borderId="0" xfId="17" applyFill="1" applyAlignment="1">
      <alignment horizontal="left"/>
    </xf>
    <xf numFmtId="0" fontId="23" fillId="5" borderId="0" xfId="0" applyFont="1" applyFill="1" applyAlignment="1" applyProtection="1">
      <alignment horizontal="left"/>
      <protection locked="0"/>
    </xf>
    <xf numFmtId="0" fontId="2" fillId="5" borderId="0" xfId="0" applyFont="1" applyFill="1" applyAlignment="1" applyProtection="1">
      <alignment horizontal="left"/>
      <protection locked="0"/>
    </xf>
    <xf numFmtId="0" fontId="26" fillId="5" borderId="0" xfId="0" applyFont="1" applyFill="1" applyAlignment="1" applyProtection="1">
      <alignment horizontal="center" vertical="center"/>
      <protection locked="0"/>
    </xf>
    <xf numFmtId="0" fontId="25" fillId="5" borderId="0" xfId="0" applyFont="1" applyFill="1" applyAlignment="1" applyProtection="1">
      <alignment horizontal="left" vertical="top"/>
      <protection locked="0"/>
    </xf>
    <xf numFmtId="0" fontId="2" fillId="6" borderId="0" xfId="0" applyFont="1" applyFill="1" applyAlignment="1" applyProtection="1">
      <alignment horizontal="left" vertical="top" wrapText="1"/>
      <protection locked="0"/>
    </xf>
    <xf numFmtId="0" fontId="2" fillId="6" borderId="0" xfId="0" applyFont="1" applyFill="1" applyAlignment="1" applyProtection="1">
      <alignment horizontal="left" vertical="top"/>
      <protection locked="0"/>
    </xf>
    <xf numFmtId="0" fontId="5" fillId="5" borderId="0" xfId="0" applyFont="1" applyFill="1" applyAlignment="1" applyProtection="1">
      <alignment horizontal="left"/>
      <protection locked="0"/>
    </xf>
    <xf numFmtId="0" fontId="31" fillId="5" borderId="0" xfId="0" applyFont="1" applyFill="1" applyAlignment="1" applyProtection="1">
      <alignment horizontal="left" vertical="center"/>
      <protection locked="0"/>
    </xf>
    <xf numFmtId="0" fontId="25" fillId="5" borderId="0" xfId="0" applyFont="1" applyFill="1" applyAlignment="1" applyProtection="1">
      <alignment vertical="center"/>
      <protection locked="0"/>
    </xf>
    <xf numFmtId="165" fontId="2" fillId="5" borderId="16" xfId="0" applyNumberFormat="1" applyFont="1" applyFill="1" applyBorder="1" applyAlignment="1" applyProtection="1">
      <alignment horizontal="center" vertical="center" wrapText="1"/>
      <protection locked="0"/>
    </xf>
    <xf numFmtId="165" fontId="2" fillId="5" borderId="15" xfId="0" applyNumberFormat="1" applyFont="1" applyFill="1" applyBorder="1" applyAlignment="1" applyProtection="1">
      <alignment horizontal="center"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 fillId="5" borderId="0" xfId="0" applyFont="1" applyFill="1" applyAlignment="1" applyProtection="1">
      <alignment horizontal="left" vertical="center"/>
      <protection locked="0"/>
    </xf>
    <xf numFmtId="0" fontId="31" fillId="5" borderId="0" xfId="0" applyFont="1" applyFill="1" applyAlignment="1" applyProtection="1">
      <alignment horizontal="left" vertical="center" wrapText="1"/>
      <protection locked="0"/>
    </xf>
    <xf numFmtId="0" fontId="23" fillId="5" borderId="0" xfId="0" applyFont="1" applyFill="1" applyAlignment="1" applyProtection="1">
      <alignment horizontal="left" vertical="top"/>
      <protection locked="0"/>
    </xf>
    <xf numFmtId="0" fontId="25" fillId="5" borderId="0" xfId="0" applyFont="1" applyFill="1" applyAlignment="1" applyProtection="1">
      <alignment horizontal="center" vertical="center"/>
      <protection locked="0"/>
    </xf>
    <xf numFmtId="0" fontId="2" fillId="5" borderId="29" xfId="0" applyFont="1" applyFill="1" applyBorder="1" applyAlignment="1" applyProtection="1">
      <alignment horizontal="left" vertical="center" wrapText="1"/>
      <protection locked="0"/>
    </xf>
    <xf numFmtId="0" fontId="2" fillId="5" borderId="13" xfId="0" applyFont="1" applyFill="1" applyBorder="1" applyAlignment="1" applyProtection="1">
      <alignment horizontal="left" vertical="center" wrapText="1"/>
      <protection locked="0"/>
    </xf>
    <xf numFmtId="0" fontId="2" fillId="5" borderId="6" xfId="0" applyFont="1" applyFill="1" applyBorder="1" applyAlignment="1" applyProtection="1">
      <alignment horizontal="left" vertical="center" wrapText="1"/>
      <protection locked="0"/>
    </xf>
    <xf numFmtId="0" fontId="2" fillId="5" borderId="2" xfId="0" applyFont="1" applyFill="1" applyBorder="1" applyAlignment="1" applyProtection="1">
      <alignment horizontal="left" vertical="center" wrapText="1"/>
      <protection locked="0"/>
    </xf>
    <xf numFmtId="0" fontId="2" fillId="5" borderId="7" xfId="0" applyFont="1" applyFill="1" applyBorder="1" applyAlignment="1" applyProtection="1">
      <alignment horizontal="left" vertical="center" wrapText="1"/>
      <protection locked="0"/>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18" fillId="0" borderId="38"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18" fillId="0" borderId="4" xfId="0" applyFont="1" applyBorder="1" applyAlignment="1">
      <alignment horizontal="left" wrapText="1"/>
    </xf>
    <xf numFmtId="0" fontId="18" fillId="0" borderId="5" xfId="0" applyFont="1" applyBorder="1" applyAlignment="1">
      <alignment horizontal="left" wrapText="1"/>
    </xf>
    <xf numFmtId="0" fontId="18" fillId="0" borderId="20" xfId="0" applyFont="1" applyBorder="1" applyAlignment="1">
      <alignment horizontal="left" wrapText="1"/>
    </xf>
    <xf numFmtId="0" fontId="18" fillId="0" borderId="87"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6" xfId="0" applyFont="1" applyBorder="1" applyAlignment="1">
      <alignment horizontal="center" vertical="center" wrapText="1"/>
    </xf>
    <xf numFmtId="1" fontId="2" fillId="0" borderId="4" xfId="0" applyNumberFormat="1" applyFont="1" applyBorder="1" applyAlignment="1">
      <alignment horizontal="center" vertical="top" wrapText="1"/>
    </xf>
    <xf numFmtId="1" fontId="2" fillId="0" borderId="5" xfId="0" applyNumberFormat="1" applyFont="1" applyBorder="1" applyAlignment="1">
      <alignment horizontal="center" vertical="top" wrapText="1"/>
    </xf>
    <xf numFmtId="165" fontId="2" fillId="0" borderId="4" xfId="0" applyNumberFormat="1" applyFont="1" applyBorder="1" applyAlignment="1">
      <alignment horizontal="center" vertical="top" wrapText="1"/>
    </xf>
    <xf numFmtId="165" fontId="2" fillId="0" borderId="5" xfId="0" applyNumberFormat="1" applyFont="1" applyBorder="1" applyAlignment="1">
      <alignment horizontal="center" vertical="top" wrapText="1"/>
    </xf>
    <xf numFmtId="0" fontId="18" fillId="0" borderId="132" xfId="0" applyFont="1" applyBorder="1" applyAlignment="1">
      <alignment horizontal="left" wrapText="1"/>
    </xf>
    <xf numFmtId="0" fontId="18" fillId="0" borderId="115" xfId="0" applyFont="1" applyBorder="1" applyAlignment="1">
      <alignment horizontal="left" wrapText="1"/>
    </xf>
    <xf numFmtId="0" fontId="18" fillId="0" borderId="116" xfId="0" applyFont="1" applyBorder="1" applyAlignment="1">
      <alignment horizontal="left" wrapText="1"/>
    </xf>
    <xf numFmtId="0" fontId="18" fillId="0" borderId="34" xfId="0" applyFont="1" applyBorder="1" applyAlignment="1">
      <alignment horizontal="left" wrapText="1"/>
    </xf>
    <xf numFmtId="0" fontId="18" fillId="0" borderId="60" xfId="0" applyFont="1" applyBorder="1" applyAlignment="1">
      <alignment horizontal="left" wrapText="1"/>
    </xf>
    <xf numFmtId="0" fontId="18" fillId="0" borderId="61" xfId="0" applyFont="1" applyBorder="1" applyAlignment="1">
      <alignment horizontal="left" wrapText="1"/>
    </xf>
    <xf numFmtId="1" fontId="2" fillId="0" borderId="34" xfId="0" applyNumberFormat="1" applyFont="1" applyBorder="1" applyAlignment="1">
      <alignment horizontal="center" vertical="top" wrapText="1"/>
    </xf>
    <xf numFmtId="1" fontId="2" fillId="0" borderId="60" xfId="0" applyNumberFormat="1" applyFont="1" applyBorder="1" applyAlignment="1">
      <alignment horizontal="center" vertical="top" wrapText="1"/>
    </xf>
    <xf numFmtId="0" fontId="18" fillId="0" borderId="97" xfId="0" applyFont="1" applyBorder="1" applyAlignment="1">
      <alignment horizontal="left" wrapText="1"/>
    </xf>
    <xf numFmtId="0" fontId="18" fillId="0" borderId="65" xfId="0" applyFont="1" applyBorder="1" applyAlignment="1">
      <alignment horizontal="left" wrapText="1"/>
    </xf>
    <xf numFmtId="0" fontId="18" fillId="0" borderId="117" xfId="0" applyFont="1" applyBorder="1" applyAlignment="1">
      <alignment horizontal="left" wrapText="1"/>
    </xf>
    <xf numFmtId="0" fontId="13" fillId="0" borderId="23" xfId="0" applyFont="1" applyBorder="1" applyAlignment="1">
      <alignment horizontal="center" vertical="center" textRotation="90"/>
    </xf>
    <xf numFmtId="0" fontId="13" fillId="0" borderId="24" xfId="0" applyFont="1" applyBorder="1" applyAlignment="1">
      <alignment horizontal="center" vertical="center" textRotation="90"/>
    </xf>
    <xf numFmtId="0" fontId="13" fillId="0" borderId="10" xfId="0" applyFont="1" applyBorder="1" applyAlignment="1">
      <alignment horizontal="center" vertical="center" textRotation="90"/>
    </xf>
    <xf numFmtId="0" fontId="13" fillId="0" borderId="25" xfId="0" applyFont="1" applyBorder="1" applyAlignment="1">
      <alignment horizontal="center" vertical="center" textRotation="90"/>
    </xf>
    <xf numFmtId="0" fontId="2" fillId="0" borderId="3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2" xfId="0" applyFont="1" applyBorder="1" applyAlignment="1">
      <alignment horizontal="center" vertical="center" wrapText="1"/>
    </xf>
    <xf numFmtId="0" fontId="14" fillId="0" borderId="23" xfId="0" applyFont="1" applyBorder="1" applyAlignment="1">
      <alignment horizontal="center" vertical="center" textRotation="90"/>
    </xf>
    <xf numFmtId="0" fontId="14" fillId="0" borderId="24" xfId="0" applyFont="1" applyBorder="1" applyAlignment="1">
      <alignment horizontal="center" vertical="center" textRotation="90"/>
    </xf>
    <xf numFmtId="0" fontId="14" fillId="0" borderId="25" xfId="0" applyFont="1" applyBorder="1" applyAlignment="1">
      <alignment horizontal="center" vertical="center" textRotation="90"/>
    </xf>
    <xf numFmtId="0" fontId="2" fillId="0" borderId="9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93" xfId="0" applyFont="1" applyBorder="1" applyAlignment="1">
      <alignment horizontal="center" vertical="center" wrapText="1"/>
    </xf>
    <xf numFmtId="0" fontId="18" fillId="0" borderId="94" xfId="0" applyFont="1" applyBorder="1" applyAlignment="1">
      <alignment horizontal="center" vertical="center" wrapText="1"/>
    </xf>
    <xf numFmtId="0" fontId="18" fillId="0" borderId="44" xfId="0" applyFont="1" applyBorder="1" applyAlignment="1">
      <alignment horizontal="center" vertical="center" wrapText="1"/>
    </xf>
    <xf numFmtId="0" fontId="2" fillId="0" borderId="91" xfId="0" applyFont="1" applyBorder="1" applyAlignment="1">
      <alignment horizontal="center" vertical="center" wrapText="1"/>
    </xf>
    <xf numFmtId="0" fontId="5" fillId="0" borderId="0" xfId="0" applyFont="1" applyAlignment="1">
      <alignment horizontal="left" vertical="top"/>
    </xf>
    <xf numFmtId="0" fontId="18" fillId="0" borderId="102" xfId="0" applyFont="1" applyBorder="1" applyAlignment="1">
      <alignment horizontal="center" vertical="center" wrapText="1"/>
    </xf>
    <xf numFmtId="1" fontId="18" fillId="0" borderId="4" xfId="0" applyNumberFormat="1" applyFont="1" applyBorder="1" applyAlignment="1">
      <alignment horizontal="center" vertical="top" wrapText="1"/>
    </xf>
    <xf numFmtId="1" fontId="18" fillId="0" borderId="5" xfId="0" applyNumberFormat="1" applyFont="1" applyBorder="1" applyAlignment="1">
      <alignment horizontal="center" vertical="top" wrapText="1"/>
    </xf>
    <xf numFmtId="0" fontId="5" fillId="0" borderId="0" xfId="0" applyFont="1" applyAlignment="1">
      <alignment horizontal="left"/>
    </xf>
    <xf numFmtId="0" fontId="9" fillId="6" borderId="0" xfId="0" applyFont="1" applyFill="1" applyAlignment="1">
      <alignment horizontal="left" vertical="top" wrapText="1"/>
    </xf>
    <xf numFmtId="0" fontId="2" fillId="5" borderId="137"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92" xfId="0" applyFont="1" applyFill="1" applyBorder="1" applyAlignment="1">
      <alignment horizontal="center" vertical="center" wrapText="1"/>
    </xf>
    <xf numFmtId="0" fontId="18" fillId="0" borderId="3" xfId="0" applyFont="1" applyBorder="1" applyAlignment="1">
      <alignment horizontal="center" vertical="top" wrapText="1"/>
    </xf>
    <xf numFmtId="0" fontId="18" fillId="0" borderId="106" xfId="0" applyFont="1" applyBorder="1" applyAlignment="1">
      <alignment horizontal="center" vertical="top" wrapText="1"/>
    </xf>
    <xf numFmtId="0" fontId="2" fillId="5" borderId="95"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10" fillId="0" borderId="9" xfId="0" applyFont="1" applyBorder="1" applyAlignment="1"/>
    <xf numFmtId="0" fontId="10" fillId="0" borderId="11" xfId="0" applyFont="1" applyBorder="1" applyAlignment="1"/>
  </cellXfs>
  <cellStyles count="18">
    <cellStyle name="Bad" xfId="15" builtinId="27"/>
    <cellStyle name="Comma" xfId="1" builtinId="3"/>
    <cellStyle name="Comma 2" xfId="2" xr:uid="{00000000-0005-0000-0000-000002000000}"/>
    <cellStyle name="Comma 2 2" xfId="3" xr:uid="{00000000-0005-0000-0000-000003000000}"/>
    <cellStyle name="Comma 3" xfId="4" xr:uid="{00000000-0005-0000-0000-000004000000}"/>
    <cellStyle name="Currency" xfId="5" builtinId="4"/>
    <cellStyle name="Currency 2" xfId="6" xr:uid="{00000000-0005-0000-0000-000006000000}"/>
    <cellStyle name="Good" xfId="7" builtinId="26"/>
    <cellStyle name="Hyperlink" xfId="17" builtinId="8"/>
    <cellStyle name="Neutral" xfId="16" builtinId="28"/>
    <cellStyle name="Normal" xfId="0" builtinId="0"/>
    <cellStyle name="Normal 2" xfId="8" xr:uid="{00000000-0005-0000-0000-00000B000000}"/>
    <cellStyle name="Normal 2 2" xfId="9" xr:uid="{00000000-0005-0000-0000-00000C000000}"/>
    <cellStyle name="Normal 3" xfId="10" xr:uid="{00000000-0005-0000-0000-00000D000000}"/>
    <cellStyle name="Percent" xfId="11" builtinId="5"/>
    <cellStyle name="Percent 2" xfId="12" xr:uid="{00000000-0005-0000-0000-00000F000000}"/>
    <cellStyle name="Percent 2 2" xfId="13" xr:uid="{00000000-0005-0000-0000-000010000000}"/>
    <cellStyle name="Percent 3" xfId="14" xr:uid="{00000000-0005-0000-0000-000011000000}"/>
  </cellStyles>
  <dxfs count="3">
    <dxf>
      <font>
        <strike val="0"/>
        <color rgb="FFFF0000"/>
      </font>
      <fill>
        <patternFill>
          <bgColor rgb="FFFFEB9C"/>
        </patternFill>
      </fill>
    </dxf>
    <dxf>
      <font>
        <strike val="0"/>
        <color rgb="FFFF0000"/>
      </font>
      <fill>
        <patternFill>
          <bgColor rgb="FFFFEB9C"/>
        </patternFill>
      </fill>
    </dxf>
    <dxf>
      <font>
        <strike val="0"/>
        <color auto="1"/>
      </font>
      <fill>
        <patternFill>
          <bgColor rgb="FFFFC7CE"/>
        </patternFill>
      </fill>
    </dxf>
  </dxfs>
  <tableStyles count="0" defaultTableStyle="TableStyleMedium9" defaultPivotStyle="PivotStyleLight16"/>
  <colors>
    <mruColors>
      <color rgb="FF70ABCD"/>
      <color rgb="FFFFFF00"/>
      <color rgb="FFFFC7CE"/>
      <color rgb="FFFFEB9C"/>
      <color rgb="FFFF6600"/>
      <color rgb="FF8BD13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1905000</xdr:colOff>
      <xdr:row>1</xdr:row>
      <xdr:rowOff>422009</xdr:rowOff>
    </xdr:to>
    <xdr:pic>
      <xdr:nvPicPr>
        <xdr:cNvPr id="2" name="Picture 1">
          <a:extLst>
            <a:ext uri="{FF2B5EF4-FFF2-40B4-BE49-F238E27FC236}">
              <a16:creationId xmlns:a16="http://schemas.microsoft.com/office/drawing/2014/main" id="{3ED035DA-0F05-FC65-F1C8-150EB80D18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10667" cy="10252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971020</xdr:colOff>
      <xdr:row>3</xdr:row>
      <xdr:rowOff>310884</xdr:rowOff>
    </xdr:to>
    <xdr:pic>
      <xdr:nvPicPr>
        <xdr:cNvPr id="3" name="Picture 2">
          <a:extLst>
            <a:ext uri="{FF2B5EF4-FFF2-40B4-BE49-F238E27FC236}">
              <a16:creationId xmlns:a16="http://schemas.microsoft.com/office/drawing/2014/main" id="{F429C791-EB95-405A-9148-688D81B747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328583" cy="10252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1240155</xdr:colOff>
      <xdr:row>5</xdr:row>
      <xdr:rowOff>16461</xdr:rowOff>
    </xdr:to>
    <xdr:pic>
      <xdr:nvPicPr>
        <xdr:cNvPr id="5" name="Picture 2">
          <a:extLst>
            <a:ext uri="{FF2B5EF4-FFF2-40B4-BE49-F238E27FC236}">
              <a16:creationId xmlns:a16="http://schemas.microsoft.com/office/drawing/2014/main" id="{18951BA6-59CB-48C8-B447-840410590C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4219575" cy="999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492741</xdr:colOff>
      <xdr:row>2</xdr:row>
      <xdr:rowOff>178594</xdr:rowOff>
    </xdr:to>
    <xdr:pic>
      <xdr:nvPicPr>
        <xdr:cNvPr id="5" name="Picture 4">
          <a:extLst>
            <a:ext uri="{FF2B5EF4-FFF2-40B4-BE49-F238E27FC236}">
              <a16:creationId xmlns:a16="http://schemas.microsoft.com/office/drawing/2014/main" id="{81012DBE-BE82-7395-5853-ECAA06567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702666" cy="559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492741</xdr:colOff>
      <xdr:row>2</xdr:row>
      <xdr:rowOff>178594</xdr:rowOff>
    </xdr:to>
    <xdr:pic>
      <xdr:nvPicPr>
        <xdr:cNvPr id="2" name="Picture 1">
          <a:extLst>
            <a:ext uri="{FF2B5EF4-FFF2-40B4-BE49-F238E27FC236}">
              <a16:creationId xmlns:a16="http://schemas.microsoft.com/office/drawing/2014/main" id="{0EE8E6FF-6FA7-4037-907B-762719E6F3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12179" cy="559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492741</xdr:colOff>
      <xdr:row>2</xdr:row>
      <xdr:rowOff>181769</xdr:rowOff>
    </xdr:to>
    <xdr:pic>
      <xdr:nvPicPr>
        <xdr:cNvPr id="2" name="Picture 1">
          <a:extLst>
            <a:ext uri="{FF2B5EF4-FFF2-40B4-BE49-F238E27FC236}">
              <a16:creationId xmlns:a16="http://schemas.microsoft.com/office/drawing/2014/main" id="{8909910F-673F-4DC7-B4C0-45A93D721B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12179" cy="559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492741</xdr:colOff>
      <xdr:row>2</xdr:row>
      <xdr:rowOff>178594</xdr:rowOff>
    </xdr:to>
    <xdr:pic>
      <xdr:nvPicPr>
        <xdr:cNvPr id="2" name="Picture 1">
          <a:extLst>
            <a:ext uri="{FF2B5EF4-FFF2-40B4-BE49-F238E27FC236}">
              <a16:creationId xmlns:a16="http://schemas.microsoft.com/office/drawing/2014/main" id="{13325347-18A3-458C-8D9A-9F7C8EEFCA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12179" cy="559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492741</xdr:colOff>
      <xdr:row>2</xdr:row>
      <xdr:rowOff>178594</xdr:rowOff>
    </xdr:to>
    <xdr:pic>
      <xdr:nvPicPr>
        <xdr:cNvPr id="2" name="Picture 1">
          <a:extLst>
            <a:ext uri="{FF2B5EF4-FFF2-40B4-BE49-F238E27FC236}">
              <a16:creationId xmlns:a16="http://schemas.microsoft.com/office/drawing/2014/main" id="{51F89649-6D36-4374-A921-19055E9F6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12179" cy="559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47626</xdr:colOff>
      <xdr:row>0</xdr:row>
      <xdr:rowOff>0</xdr:rowOff>
    </xdr:from>
    <xdr:to>
      <xdr:col>4</xdr:col>
      <xdr:colOff>320499</xdr:colOff>
      <xdr:row>0</xdr:row>
      <xdr:rowOff>572294</xdr:rowOff>
    </xdr:to>
    <xdr:pic>
      <xdr:nvPicPr>
        <xdr:cNvPr id="2" name="Picture 1">
          <a:extLst>
            <a:ext uri="{FF2B5EF4-FFF2-40B4-BE49-F238E27FC236}">
              <a16:creationId xmlns:a16="http://schemas.microsoft.com/office/drawing/2014/main" id="{BC2B6A4E-8A33-43B9-996D-25A7372D0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1" y="0"/>
          <a:ext cx="3612179" cy="559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upport@dynamicbenchmarking.com;%20nsuccop@dynamicbenchmarking.com?subject=TRMA%20Benchmarking%20Authorized%20User%20Modification%20Request" TargetMode="External"/><Relationship Id="rId2" Type="http://schemas.openxmlformats.org/officeDocument/2006/relationships/hyperlink" Target="mailto:NSuccop@dynamicbenchmarking.com?subject=TRMA%20Benchmarking%20Authorized%20User%20Modification%20Request" TargetMode="External"/><Relationship Id="rId1" Type="http://schemas.openxmlformats.org/officeDocument/2006/relationships/hyperlink" Target="https://www.portal.dynamicbenchmarking.com/telecommunications-risk-management-association"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E7"/>
  <sheetViews>
    <sheetView tabSelected="1" zoomScale="90" zoomScaleNormal="90" workbookViewId="0">
      <selection activeCell="B3" sqref="B3:D3"/>
    </sheetView>
  </sheetViews>
  <sheetFormatPr defaultColWidth="9.28515625" defaultRowHeight="12.75"/>
  <cols>
    <col min="1" max="1" width="2.7109375" style="4" customWidth="1"/>
    <col min="2" max="2" width="36.85546875" style="4" customWidth="1"/>
    <col min="3" max="3" width="5.5703125" style="4" customWidth="1"/>
    <col min="4" max="4" width="120.7109375" style="4" customWidth="1"/>
    <col min="5" max="16384" width="9.28515625" style="4"/>
  </cols>
  <sheetData>
    <row r="1" spans="1:5" ht="47.25" customHeight="1">
      <c r="D1" s="539" t="s">
        <v>0</v>
      </c>
    </row>
    <row r="2" spans="1:5" ht="36" customHeight="1" thickBot="1">
      <c r="B2" s="140"/>
      <c r="C2" s="140"/>
      <c r="D2" s="140"/>
      <c r="E2" s="140"/>
    </row>
    <row r="3" spans="1:5" ht="380.25" customHeight="1" thickBot="1">
      <c r="B3" s="813" t="s">
        <v>1</v>
      </c>
      <c r="C3" s="814"/>
      <c r="D3" s="815"/>
    </row>
    <row r="4" spans="1:5" ht="34.5" customHeight="1" thickBot="1">
      <c r="B4" s="817" t="s">
        <v>2</v>
      </c>
      <c r="C4" s="818"/>
      <c r="D4" s="819"/>
    </row>
    <row r="5" spans="1:5" ht="31.5" customHeight="1">
      <c r="B5" s="816" t="s">
        <v>3</v>
      </c>
      <c r="C5" s="907"/>
      <c r="D5" s="908"/>
    </row>
    <row r="6" spans="1:5">
      <c r="A6" s="546"/>
      <c r="B6" s="547" t="s">
        <v>4</v>
      </c>
      <c r="C6" s="548" t="s">
        <v>5</v>
      </c>
      <c r="D6" s="549" t="s">
        <v>6</v>
      </c>
    </row>
    <row r="7" spans="1:5" ht="51.75" customHeight="1" thickBot="1">
      <c r="B7" s="820" t="s">
        <v>7</v>
      </c>
      <c r="C7" s="821"/>
      <c r="D7" s="822"/>
    </row>
  </sheetData>
  <sheetProtection selectLockedCells="1" sort="0" autoFilter="0" pivotTables="0"/>
  <mergeCells count="4">
    <mergeCell ref="B3:D3"/>
    <mergeCell ref="B5:D5"/>
    <mergeCell ref="B4:D4"/>
    <mergeCell ref="B7:D7"/>
  </mergeCells>
  <phoneticPr fontId="2" type="noConversion"/>
  <hyperlinks>
    <hyperlink ref="B4:D4" r:id="rId1" display="Dynamic Benchmarking Worksheet Submission Page for TRMA Member Data Entry" xr:uid="{1EA68AB4-DCE7-432F-B4E4-2D8BA61CC293}"/>
    <hyperlink ref="B6" r:id="rId2" xr:uid="{BC3D491F-C23F-4F0B-A919-C4D3F0724A39}"/>
    <hyperlink ref="D6" r:id="rId3" xr:uid="{2E5BA4B7-93F0-4458-A36B-8CD479E92754}"/>
  </hyperlinks>
  <pageMargins left="0.5" right="0.5" top="1" bottom="1" header="0.5" footer="0.5"/>
  <pageSetup scale="75" orientation="landscape" r:id="rId4"/>
  <headerFooter alignWithMargins="0">
    <oddFooter>&amp;L&amp;F&amp;C&amp;P&amp;R&amp;A</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02985-10E2-4D68-8937-F8E4AFDB5334}">
  <dimension ref="A1:B3"/>
  <sheetViews>
    <sheetView workbookViewId="0">
      <selection activeCell="A9" sqref="A9"/>
    </sheetView>
  </sheetViews>
  <sheetFormatPr defaultRowHeight="12.75"/>
  <cols>
    <col min="1" max="1" width="17.42578125" customWidth="1"/>
    <col min="2" max="2" width="16.5703125" customWidth="1"/>
  </cols>
  <sheetData>
    <row r="1" spans="1:2" ht="15">
      <c r="A1" s="543" t="s">
        <v>28</v>
      </c>
      <c r="B1" s="543" t="s">
        <v>30</v>
      </c>
    </row>
    <row r="2" spans="1:2">
      <c r="A2" s="542" t="s">
        <v>819</v>
      </c>
      <c r="B2" s="542" t="s">
        <v>820</v>
      </c>
    </row>
    <row r="3" spans="1:2">
      <c r="A3" s="542" t="s">
        <v>821</v>
      </c>
      <c r="B3" s="542" t="s">
        <v>822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A699C-AF75-4C4E-81E6-3FB64D8CC352}">
  <sheetPr>
    <tabColor rgb="FF00B0F0"/>
    <pageSetUpPr fitToPage="1"/>
  </sheetPr>
  <dimension ref="A1:AM544"/>
  <sheetViews>
    <sheetView zoomScale="80" zoomScaleNormal="80" workbookViewId="0">
      <selection activeCell="E10" sqref="E10"/>
    </sheetView>
  </sheetViews>
  <sheetFormatPr defaultRowHeight="12.75"/>
  <cols>
    <col min="1" max="1" width="2.7109375" style="86" customWidth="1"/>
    <col min="2" max="2" width="23.42578125" style="86" customWidth="1"/>
    <col min="3" max="3" width="21.5703125" style="86" customWidth="1"/>
    <col min="4" max="4" width="2.7109375" style="94" customWidth="1"/>
    <col min="5" max="5" width="30.7109375" style="98" customWidth="1"/>
    <col min="6" max="6" width="30.7109375" style="86" customWidth="1"/>
    <col min="7" max="7" width="2.7109375" style="86" customWidth="1"/>
    <col min="8" max="9" width="30.7109375" style="86" customWidth="1"/>
    <col min="10" max="10" width="2.7109375" style="86" customWidth="1"/>
  </cols>
  <sheetData>
    <row r="1" spans="1:39">
      <c r="B1" s="94"/>
      <c r="C1" s="94"/>
      <c r="D1" s="98"/>
      <c r="E1" s="86"/>
      <c r="G1" s="125"/>
      <c r="H1" s="824"/>
      <c r="I1" s="824"/>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row>
    <row r="2" spans="1:39">
      <c r="B2" s="94"/>
      <c r="C2" s="94"/>
      <c r="D2" s="98"/>
      <c r="E2" s="86"/>
      <c r="H2" s="825"/>
      <c r="I2" s="825"/>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row>
    <row r="3" spans="1:39" ht="30">
      <c r="B3" s="94"/>
      <c r="C3" s="94"/>
      <c r="D3" s="98"/>
      <c r="E3" s="86"/>
      <c r="G3" s="349"/>
      <c r="H3" s="826" t="s">
        <v>8</v>
      </c>
      <c r="I3" s="826"/>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row>
    <row r="4" spans="1:39" ht="30">
      <c r="B4" s="101"/>
      <c r="C4" s="101"/>
      <c r="D4" s="101"/>
      <c r="E4" s="111"/>
      <c r="F4" s="112"/>
      <c r="G4" s="349"/>
      <c r="H4" s="826"/>
      <c r="I4" s="826"/>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row>
    <row r="5" spans="1:39" ht="16.5" customHeight="1">
      <c r="B5" s="827"/>
      <c r="C5" s="827"/>
      <c r="D5" s="827"/>
      <c r="E5" s="827"/>
      <c r="F5" s="101"/>
      <c r="H5" s="825"/>
      <c r="I5" s="825"/>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row>
    <row r="6" spans="1:39" ht="20.25" customHeight="1">
      <c r="B6" s="827"/>
      <c r="C6" s="827"/>
      <c r="D6" s="827"/>
      <c r="E6" s="827"/>
      <c r="G6" s="139"/>
      <c r="H6" s="187"/>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row>
    <row r="7" spans="1:39">
      <c r="H7" s="123"/>
      <c r="I7" s="124"/>
      <c r="J7" s="124"/>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row>
    <row r="8" spans="1:39" ht="18">
      <c r="A8" s="147"/>
      <c r="B8" s="190" t="s">
        <v>9</v>
      </c>
      <c r="C8" s="191" t="s">
        <v>10</v>
      </c>
      <c r="D8" s="145"/>
      <c r="E8" s="190" t="s">
        <v>11</v>
      </c>
      <c r="F8" s="145"/>
      <c r="G8" s="147"/>
      <c r="H8" s="190" t="s">
        <v>12</v>
      </c>
      <c r="I8" s="146"/>
      <c r="J8" s="147"/>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row>
    <row r="9" spans="1:39" ht="15">
      <c r="A9" s="147"/>
      <c r="C9" s="126"/>
      <c r="D9" s="86"/>
      <c r="E9" s="104"/>
      <c r="H9" s="141"/>
      <c r="I9" s="141"/>
      <c r="J9" s="147"/>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row>
    <row r="10" spans="1:39" ht="15.75">
      <c r="A10" s="147"/>
      <c r="B10" s="144" t="s">
        <v>13</v>
      </c>
      <c r="C10" s="194">
        <f>(SUM('1_Company Profile'!E8:F9)/2)</f>
        <v>0</v>
      </c>
      <c r="D10" s="147"/>
      <c r="E10" s="195"/>
      <c r="F10" s="195"/>
      <c r="G10" s="147"/>
      <c r="H10" s="195"/>
      <c r="I10" s="195"/>
      <c r="J10" s="147"/>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row>
    <row r="11" spans="1:39">
      <c r="C11" s="126"/>
      <c r="D11" s="86"/>
      <c r="E11" s="104"/>
      <c r="H11" s="141"/>
      <c r="I11" s="141"/>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row>
    <row r="12" spans="1:39" s="197" customFormat="1" ht="20.25" customHeight="1">
      <c r="A12" s="147"/>
      <c r="B12" s="144" t="s">
        <v>14</v>
      </c>
      <c r="C12" s="194">
        <f>SUM('2_Account Setup'!R90+'2_Account Setup'!R91+'2_Account Setup'!R93)/'2_Account Setup'!R95</f>
        <v>0</v>
      </c>
      <c r="D12" s="147"/>
      <c r="E12" s="195"/>
      <c r="F12" s="195"/>
      <c r="G12" s="147"/>
      <c r="H12" s="195"/>
      <c r="I12" s="195"/>
      <c r="J12" s="147"/>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row>
    <row r="13" spans="1:39" s="197" customFormat="1" ht="15.75">
      <c r="A13" s="147"/>
      <c r="B13" s="101"/>
      <c r="C13" s="198"/>
      <c r="D13" s="101"/>
      <c r="E13" s="101"/>
      <c r="F13" s="101"/>
      <c r="G13" s="147"/>
      <c r="H13" s="101"/>
      <c r="I13" s="101"/>
      <c r="J13" s="147"/>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row>
    <row r="14" spans="1:39" s="197" customFormat="1" ht="20.25" customHeight="1">
      <c r="A14" s="147"/>
      <c r="B14" s="144" t="s">
        <v>15</v>
      </c>
      <c r="C14" s="194">
        <f>SUM('3_Fraud'!R30+'3_Fraud'!R31+'3_Fraud'!R33)/'3_Fraud'!R35</f>
        <v>0</v>
      </c>
      <c r="D14" s="147"/>
      <c r="E14" s="195"/>
      <c r="F14" s="195"/>
      <c r="G14" s="147"/>
      <c r="H14" s="195"/>
      <c r="I14" s="195"/>
      <c r="J14" s="147"/>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row>
    <row r="15" spans="1:39" s="197" customFormat="1" ht="15.75">
      <c r="A15" s="147"/>
      <c r="B15" s="101"/>
      <c r="C15" s="198"/>
      <c r="D15" s="101"/>
      <c r="E15" s="101"/>
      <c r="F15" s="101"/>
      <c r="G15" s="147"/>
      <c r="H15" s="101"/>
      <c r="I15" s="101"/>
      <c r="J15" s="147"/>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row>
    <row r="16" spans="1:39" s="197" customFormat="1" ht="20.25" customHeight="1">
      <c r="A16" s="147"/>
      <c r="B16" s="144" t="s">
        <v>16</v>
      </c>
      <c r="C16" s="194">
        <f>SUM('4_Payment'!R52+'4_Payment'!R53+'4_Payment'!R55)/'4_Payment'!R57</f>
        <v>0</v>
      </c>
      <c r="D16" s="147"/>
      <c r="E16" s="195"/>
      <c r="F16" s="195"/>
      <c r="G16" s="147"/>
      <c r="H16" s="195"/>
      <c r="I16" s="195"/>
      <c r="J16" s="147"/>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row>
    <row r="17" spans="1:39" s="197" customFormat="1" ht="15.75">
      <c r="A17" s="147"/>
      <c r="B17" s="101"/>
      <c r="C17" s="198"/>
      <c r="D17" s="101"/>
      <c r="E17" s="101"/>
      <c r="F17" s="101"/>
      <c r="G17" s="147"/>
      <c r="H17" s="101"/>
      <c r="I17" s="101"/>
      <c r="J17" s="147"/>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row>
    <row r="18" spans="1:39" s="197" customFormat="1" ht="20.25" customHeight="1">
      <c r="A18" s="147"/>
      <c r="B18" s="144" t="s">
        <v>17</v>
      </c>
      <c r="C18" s="194">
        <f>SUM(('5_AR &amp; Write-off'!R55+'5_AR &amp; Write-off'!R56+'5_AR &amp; Write-off'!R58)/'5_AR &amp; Write-off'!R60)</f>
        <v>3.3333333333333333E-2</v>
      </c>
      <c r="D18" s="147"/>
      <c r="E18" s="195"/>
      <c r="F18" s="195"/>
      <c r="G18" s="147"/>
      <c r="H18" s="195"/>
      <c r="I18" s="195"/>
      <c r="J18" s="147"/>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row>
    <row r="19" spans="1:39" s="197" customFormat="1" ht="15.75">
      <c r="A19" s="147"/>
      <c r="B19" s="101"/>
      <c r="C19" s="198"/>
      <c r="D19" s="101"/>
      <c r="E19" s="101"/>
      <c r="F19" s="101"/>
      <c r="G19" s="147"/>
      <c r="H19" s="101"/>
      <c r="I19" s="101"/>
      <c r="J19" s="147"/>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row>
    <row r="20" spans="1:39" s="197" customFormat="1" ht="20.25" customHeight="1">
      <c r="A20" s="147"/>
      <c r="B20" s="144" t="s">
        <v>18</v>
      </c>
      <c r="C20" s="194">
        <f>SUM(('6_Recovery'!R54+'6_Recovery'!R55+'6_Recovery'!R57)/'6_Recovery'!R59)</f>
        <v>0</v>
      </c>
      <c r="D20" s="147"/>
      <c r="E20" s="195"/>
      <c r="F20" s="195"/>
      <c r="G20" s="147"/>
      <c r="H20" s="195"/>
      <c r="I20" s="195"/>
      <c r="J20" s="147"/>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row>
    <row r="21" spans="1:39" s="197" customFormat="1" ht="20.25" customHeight="1">
      <c r="A21" s="147"/>
      <c r="B21" s="199" t="s">
        <v>19</v>
      </c>
      <c r="C21" s="200">
        <f>SUM(C12:C20)/5</f>
        <v>6.6666666666666662E-3</v>
      </c>
      <c r="D21" s="147"/>
      <c r="E21" s="201"/>
      <c r="F21" s="147"/>
      <c r="G21" s="147"/>
      <c r="H21" s="202"/>
      <c r="I21" s="147"/>
      <c r="J21" s="147"/>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row>
    <row r="22" spans="1:39">
      <c r="A22" s="137"/>
      <c r="B22" s="188"/>
      <c r="C22" s="189"/>
      <c r="D22" s="137"/>
      <c r="E22" s="138"/>
      <c r="F22" s="137"/>
      <c r="G22" s="137"/>
      <c r="H22" s="148"/>
      <c r="I22" s="137"/>
      <c r="J22" s="137"/>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row>
    <row r="23" spans="1:39">
      <c r="A23" s="137"/>
      <c r="B23" s="188"/>
      <c r="C23" s="189"/>
      <c r="D23" s="137"/>
      <c r="E23" s="138"/>
      <c r="F23" s="137"/>
      <c r="G23" s="137"/>
      <c r="H23" s="148"/>
      <c r="I23" s="137"/>
      <c r="J23" s="137"/>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row>
    <row r="24" spans="1:39" s="137" customFormat="1" ht="9.75" customHeight="1">
      <c r="E24" s="138"/>
      <c r="H24" s="142"/>
      <c r="J24" s="143"/>
    </row>
    <row r="25" spans="1:39" s="86" customFormat="1" ht="288" customHeight="1">
      <c r="B25" s="828" t="s">
        <v>20</v>
      </c>
      <c r="C25" s="828"/>
      <c r="D25" s="829"/>
      <c r="E25" s="829"/>
      <c r="F25" s="829"/>
      <c r="G25" s="829"/>
      <c r="H25" s="829"/>
      <c r="I25" s="829"/>
    </row>
    <row r="26" spans="1:39" s="86" customFormat="1" ht="11.25">
      <c r="E26" s="118"/>
    </row>
    <row r="27" spans="1:39" ht="15.75">
      <c r="B27" s="830"/>
      <c r="C27" s="830"/>
      <c r="D27" s="830"/>
      <c r="E27" s="830"/>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row>
    <row r="28" spans="1:39">
      <c r="B28" s="823"/>
      <c r="C28" s="823"/>
      <c r="D28" s="823"/>
      <c r="E28" s="823"/>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row>
    <row r="29" spans="1:39">
      <c r="B29" s="823"/>
      <c r="C29" s="823"/>
      <c r="D29" s="823"/>
      <c r="E29" s="823"/>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row>
    <row r="30" spans="1:39">
      <c r="B30" s="823"/>
      <c r="C30" s="823"/>
      <c r="D30" s="823"/>
      <c r="E30" s="823"/>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row>
    <row r="31" spans="1:39">
      <c r="B31" s="823"/>
      <c r="C31" s="823"/>
      <c r="D31" s="823"/>
      <c r="E31" s="823"/>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row>
    <row r="32" spans="1:39">
      <c r="B32" s="823"/>
      <c r="C32" s="823"/>
      <c r="D32" s="823"/>
      <c r="E32" s="823"/>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row>
    <row r="33" spans="4:39">
      <c r="D33" s="86"/>
      <c r="E33" s="118"/>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row>
    <row r="34" spans="4:39">
      <c r="D34" s="86"/>
      <c r="E34" s="118"/>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row>
    <row r="35" spans="4:39">
      <c r="D35" s="86"/>
      <c r="E35" s="118"/>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row>
    <row r="36" spans="4:39">
      <c r="D36" s="86"/>
      <c r="E36" s="118"/>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row>
    <row r="37" spans="4:39">
      <c r="D37" s="86"/>
      <c r="E37" s="118"/>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row>
    <row r="38" spans="4:39">
      <c r="D38" s="86"/>
      <c r="E38" s="118"/>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row>
    <row r="39" spans="4:39">
      <c r="D39" s="86"/>
      <c r="E39" s="118"/>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row>
    <row r="40" spans="4:39">
      <c r="D40" s="86"/>
      <c r="E40" s="118"/>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row>
    <row r="41" spans="4:39">
      <c r="D41" s="86"/>
      <c r="E41" s="118"/>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row>
    <row r="42" spans="4:39">
      <c r="D42" s="86"/>
      <c r="E42" s="118"/>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row>
    <row r="43" spans="4:39">
      <c r="D43" s="86"/>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row>
    <row r="44" spans="4:39">
      <c r="D44" s="86"/>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row>
    <row r="45" spans="4:39">
      <c r="D45" s="86"/>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row>
    <row r="46" spans="4:39">
      <c r="D46" s="86"/>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row>
    <row r="47" spans="4:39">
      <c r="D47" s="86"/>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row>
    <row r="48" spans="4:39">
      <c r="D48" s="86"/>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row>
    <row r="49" spans="4:39">
      <c r="D49" s="86"/>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row>
    <row r="50" spans="4:39">
      <c r="D50" s="86"/>
      <c r="E50" s="86"/>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row>
    <row r="51" spans="4:39">
      <c r="D51" s="86"/>
      <c r="E51" s="86"/>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row>
    <row r="52" spans="4:39">
      <c r="D52" s="86"/>
      <c r="E52" s="86"/>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row>
    <row r="53" spans="4:39">
      <c r="D53" s="86"/>
      <c r="E53" s="86"/>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row>
    <row r="54" spans="4:39">
      <c r="D54" s="86"/>
      <c r="E54" s="86"/>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row>
    <row r="55" spans="4:39">
      <c r="D55" s="86"/>
      <c r="E55" s="86"/>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row>
    <row r="56" spans="4:39">
      <c r="D56" s="86"/>
      <c r="E56" s="86"/>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row>
    <row r="57" spans="4:39">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row>
    <row r="58" spans="4:39">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row>
    <row r="59" spans="4:39">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row>
    <row r="60" spans="4:39">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92"/>
      <c r="AL60" s="192"/>
      <c r="AM60" s="192"/>
    </row>
    <row r="61" spans="4:39">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row>
    <row r="62" spans="4:39">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2"/>
      <c r="AM62" s="192"/>
    </row>
    <row r="63" spans="4:39">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row>
    <row r="64" spans="4:39">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92"/>
      <c r="AJ64" s="192"/>
      <c r="AK64" s="192"/>
      <c r="AL64" s="192"/>
      <c r="AM64" s="192"/>
    </row>
    <row r="65" spans="11:39">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row>
    <row r="66" spans="11:39">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192"/>
      <c r="AM66" s="192"/>
    </row>
    <row r="67" spans="11:39">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row>
    <row r="68" spans="11:39">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row>
    <row r="69" spans="11:39">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row>
    <row r="70" spans="11:39">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2"/>
      <c r="AK70" s="192"/>
      <c r="AL70" s="192"/>
      <c r="AM70" s="192"/>
    </row>
    <row r="71" spans="11:39">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192"/>
    </row>
    <row r="72" spans="11:39">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c r="AH72" s="192"/>
      <c r="AI72" s="192"/>
      <c r="AJ72" s="192"/>
      <c r="AK72" s="192"/>
      <c r="AL72" s="192"/>
      <c r="AM72" s="192"/>
    </row>
    <row r="73" spans="11:39">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row>
    <row r="74" spans="11:39">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row>
    <row r="75" spans="11:39">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row>
    <row r="76" spans="11:39">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row>
    <row r="77" spans="11:39">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row>
    <row r="78" spans="11:39">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92"/>
      <c r="AL78" s="192"/>
      <c r="AM78" s="192"/>
    </row>
    <row r="79" spans="11:39">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2"/>
      <c r="AL79" s="192"/>
      <c r="AM79" s="192"/>
    </row>
    <row r="80" spans="11:39">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2"/>
      <c r="AI80" s="192"/>
      <c r="AJ80" s="192"/>
      <c r="AK80" s="192"/>
      <c r="AL80" s="192"/>
      <c r="AM80" s="192"/>
    </row>
    <row r="81" spans="11:39">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c r="AH81" s="192"/>
      <c r="AI81" s="192"/>
      <c r="AJ81" s="192"/>
      <c r="AK81" s="192"/>
      <c r="AL81" s="192"/>
      <c r="AM81" s="192"/>
    </row>
    <row r="82" spans="11:39">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c r="AH82" s="192"/>
      <c r="AI82" s="192"/>
      <c r="AJ82" s="192"/>
      <c r="AK82" s="192"/>
      <c r="AL82" s="192"/>
      <c r="AM82" s="192"/>
    </row>
    <row r="83" spans="11:39">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2"/>
      <c r="AL83" s="192"/>
      <c r="AM83" s="192"/>
    </row>
    <row r="84" spans="11:39">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192"/>
      <c r="AM84" s="192"/>
    </row>
    <row r="85" spans="11:39">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c r="AH85" s="192"/>
      <c r="AI85" s="192"/>
      <c r="AJ85" s="192"/>
      <c r="AK85" s="192"/>
      <c r="AL85" s="192"/>
      <c r="AM85" s="192"/>
    </row>
    <row r="86" spans="11:39">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K86" s="192"/>
      <c r="AL86" s="192"/>
      <c r="AM86" s="192"/>
    </row>
    <row r="87" spans="11:39">
      <c r="K87" s="192"/>
      <c r="L87" s="192"/>
      <c r="M87" s="192"/>
      <c r="N87" s="192"/>
      <c r="O87" s="192"/>
      <c r="P87" s="192"/>
      <c r="Q87" s="192"/>
      <c r="R87" s="192"/>
      <c r="S87" s="192"/>
      <c r="T87" s="192"/>
      <c r="U87" s="192"/>
      <c r="V87" s="192"/>
      <c r="W87" s="192"/>
      <c r="X87" s="192"/>
      <c r="Y87" s="192"/>
      <c r="Z87" s="192"/>
      <c r="AA87" s="192"/>
      <c r="AB87" s="192"/>
      <c r="AC87" s="192"/>
      <c r="AD87" s="192"/>
      <c r="AE87" s="192"/>
      <c r="AF87" s="192"/>
      <c r="AG87" s="192"/>
      <c r="AH87" s="192"/>
      <c r="AI87" s="192"/>
      <c r="AJ87" s="192"/>
      <c r="AK87" s="192"/>
      <c r="AL87" s="192"/>
      <c r="AM87" s="192"/>
    </row>
    <row r="88" spans="11:39">
      <c r="K88" s="192"/>
      <c r="L88" s="192"/>
      <c r="M88" s="192"/>
      <c r="N88" s="192"/>
      <c r="O88" s="192"/>
      <c r="P88" s="192"/>
      <c r="Q88" s="192"/>
      <c r="R88" s="192"/>
      <c r="S88" s="192"/>
      <c r="T88" s="192"/>
      <c r="U88" s="192"/>
      <c r="V88" s="192"/>
      <c r="W88" s="192"/>
      <c r="X88" s="192"/>
      <c r="Y88" s="192"/>
      <c r="Z88" s="192"/>
      <c r="AA88" s="192"/>
      <c r="AB88" s="192"/>
      <c r="AC88" s="192"/>
      <c r="AD88" s="192"/>
      <c r="AE88" s="192"/>
      <c r="AF88" s="192"/>
      <c r="AG88" s="192"/>
      <c r="AH88" s="192"/>
      <c r="AI88" s="192"/>
      <c r="AJ88" s="192"/>
      <c r="AK88" s="192"/>
      <c r="AL88" s="192"/>
      <c r="AM88" s="192"/>
    </row>
    <row r="89" spans="11:39">
      <c r="K89" s="192"/>
      <c r="L89" s="192"/>
      <c r="M89" s="192"/>
      <c r="N89" s="192"/>
      <c r="O89" s="192"/>
      <c r="P89" s="192"/>
      <c r="Q89" s="192"/>
      <c r="R89" s="192"/>
      <c r="S89" s="192"/>
      <c r="T89" s="192"/>
      <c r="U89" s="192"/>
      <c r="V89" s="192"/>
      <c r="W89" s="192"/>
      <c r="X89" s="192"/>
      <c r="Y89" s="192"/>
      <c r="Z89" s="192"/>
      <c r="AA89" s="192"/>
      <c r="AB89" s="192"/>
      <c r="AC89" s="192"/>
      <c r="AD89" s="192"/>
      <c r="AE89" s="192"/>
      <c r="AF89" s="192"/>
      <c r="AG89" s="192"/>
      <c r="AH89" s="192"/>
      <c r="AI89" s="192"/>
      <c r="AJ89" s="192"/>
      <c r="AK89" s="192"/>
      <c r="AL89" s="192"/>
      <c r="AM89" s="192"/>
    </row>
    <row r="90" spans="11:39">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192"/>
      <c r="AK90" s="192"/>
      <c r="AL90" s="192"/>
      <c r="AM90" s="192"/>
    </row>
    <row r="91" spans="11:39">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row>
    <row r="92" spans="11:39">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row>
    <row r="93" spans="11:39">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c r="AH93" s="192"/>
      <c r="AI93" s="192"/>
      <c r="AJ93" s="192"/>
      <c r="AK93" s="192"/>
      <c r="AL93" s="192"/>
      <c r="AM93" s="192"/>
    </row>
    <row r="94" spans="11:39">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row>
    <row r="95" spans="11:39">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92"/>
      <c r="AK95" s="192"/>
      <c r="AL95" s="192"/>
      <c r="AM95" s="192"/>
    </row>
    <row r="96" spans="11:39">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192"/>
      <c r="AM96" s="192"/>
    </row>
    <row r="97" spans="11:39">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c r="AH97" s="192"/>
      <c r="AI97" s="192"/>
      <c r="AJ97" s="192"/>
      <c r="AK97" s="192"/>
      <c r="AL97" s="192"/>
      <c r="AM97" s="192"/>
    </row>
    <row r="98" spans="11:39">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92"/>
      <c r="AL98" s="192"/>
      <c r="AM98" s="192"/>
    </row>
    <row r="99" spans="11:39">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2"/>
      <c r="AI99" s="192"/>
      <c r="AJ99" s="192"/>
      <c r="AK99" s="192"/>
      <c r="AL99" s="192"/>
      <c r="AM99" s="192"/>
    </row>
    <row r="100" spans="11:39">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92"/>
      <c r="AK100" s="192"/>
      <c r="AL100" s="192"/>
      <c r="AM100" s="192"/>
    </row>
    <row r="101" spans="11:39">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92"/>
      <c r="AK101" s="192"/>
      <c r="AL101" s="192"/>
      <c r="AM101" s="192"/>
    </row>
    <row r="102" spans="11:39">
      <c r="K102" s="192"/>
      <c r="L102" s="192"/>
      <c r="M102" s="192"/>
      <c r="N102" s="192"/>
      <c r="O102" s="192"/>
      <c r="P102" s="192"/>
      <c r="Q102" s="192"/>
      <c r="R102" s="192"/>
      <c r="S102" s="192"/>
      <c r="T102" s="192"/>
      <c r="U102" s="192"/>
      <c r="V102" s="192"/>
      <c r="W102" s="192"/>
      <c r="X102" s="192"/>
      <c r="Y102" s="192"/>
      <c r="Z102" s="192"/>
      <c r="AA102" s="192"/>
      <c r="AB102" s="192"/>
      <c r="AC102" s="192"/>
      <c r="AD102" s="192"/>
      <c r="AE102" s="192"/>
      <c r="AF102" s="192"/>
      <c r="AG102" s="192"/>
      <c r="AH102" s="192"/>
      <c r="AI102" s="192"/>
      <c r="AJ102" s="192"/>
      <c r="AK102" s="192"/>
      <c r="AL102" s="192"/>
      <c r="AM102" s="192"/>
    </row>
    <row r="103" spans="11:39">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c r="AG103" s="192"/>
      <c r="AH103" s="192"/>
      <c r="AI103" s="192"/>
      <c r="AJ103" s="192"/>
      <c r="AK103" s="192"/>
      <c r="AL103" s="192"/>
      <c r="AM103" s="192"/>
    </row>
    <row r="104" spans="11:39">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192"/>
      <c r="AG104" s="192"/>
      <c r="AH104" s="192"/>
      <c r="AI104" s="192"/>
      <c r="AJ104" s="192"/>
      <c r="AK104" s="192"/>
      <c r="AL104" s="192"/>
      <c r="AM104" s="192"/>
    </row>
    <row r="105" spans="11:39">
      <c r="K105" s="192"/>
      <c r="L105" s="192"/>
      <c r="M105" s="192"/>
      <c r="N105" s="192"/>
      <c r="O105" s="192"/>
      <c r="P105" s="192"/>
      <c r="Q105" s="192"/>
      <c r="R105" s="192"/>
      <c r="S105" s="192"/>
      <c r="T105" s="192"/>
      <c r="U105" s="192"/>
      <c r="V105" s="192"/>
      <c r="W105" s="192"/>
      <c r="X105" s="192"/>
      <c r="Y105" s="192"/>
      <c r="Z105" s="192"/>
      <c r="AA105" s="192"/>
      <c r="AB105" s="192"/>
      <c r="AC105" s="192"/>
      <c r="AD105" s="192"/>
      <c r="AE105" s="192"/>
      <c r="AF105" s="192"/>
      <c r="AG105" s="192"/>
      <c r="AH105" s="192"/>
      <c r="AI105" s="192"/>
      <c r="AJ105" s="192"/>
      <c r="AK105" s="192"/>
      <c r="AL105" s="192"/>
      <c r="AM105" s="192"/>
    </row>
    <row r="106" spans="11:39">
      <c r="K106" s="192"/>
      <c r="L106" s="192"/>
      <c r="M106" s="192"/>
      <c r="N106" s="192"/>
      <c r="O106" s="192"/>
      <c r="P106" s="192"/>
      <c r="Q106" s="192"/>
      <c r="R106" s="192"/>
      <c r="S106" s="192"/>
      <c r="T106" s="192"/>
      <c r="U106" s="192"/>
      <c r="V106" s="192"/>
      <c r="W106" s="192"/>
      <c r="X106" s="192"/>
      <c r="Y106" s="192"/>
      <c r="Z106" s="192"/>
      <c r="AA106" s="192"/>
      <c r="AB106" s="192"/>
      <c r="AC106" s="192"/>
      <c r="AD106" s="192"/>
      <c r="AE106" s="192"/>
      <c r="AF106" s="192"/>
      <c r="AG106" s="192"/>
      <c r="AH106" s="192"/>
      <c r="AI106" s="192"/>
      <c r="AJ106" s="192"/>
      <c r="AK106" s="192"/>
      <c r="AL106" s="192"/>
      <c r="AM106" s="192"/>
    </row>
    <row r="107" spans="11:39">
      <c r="K107" s="192"/>
      <c r="L107" s="192"/>
      <c r="M107" s="192"/>
      <c r="N107" s="192"/>
      <c r="O107" s="192"/>
      <c r="P107" s="192"/>
      <c r="Q107" s="192"/>
      <c r="R107" s="192"/>
      <c r="S107" s="192"/>
      <c r="T107" s="192"/>
      <c r="U107" s="192"/>
      <c r="V107" s="192"/>
      <c r="W107" s="192"/>
      <c r="X107" s="192"/>
      <c r="Y107" s="192"/>
      <c r="Z107" s="192"/>
      <c r="AA107" s="192"/>
      <c r="AB107" s="192"/>
      <c r="AC107" s="192"/>
      <c r="AD107" s="192"/>
      <c r="AE107" s="192"/>
      <c r="AF107" s="192"/>
      <c r="AG107" s="192"/>
      <c r="AH107" s="192"/>
      <c r="AI107" s="192"/>
      <c r="AJ107" s="192"/>
      <c r="AK107" s="192"/>
      <c r="AL107" s="192"/>
      <c r="AM107" s="192"/>
    </row>
    <row r="108" spans="11:39">
      <c r="K108" s="192"/>
      <c r="L108" s="192"/>
      <c r="M108" s="192"/>
      <c r="N108" s="192"/>
      <c r="O108" s="192"/>
      <c r="P108" s="192"/>
      <c r="Q108" s="192"/>
      <c r="R108" s="192"/>
      <c r="S108" s="192"/>
      <c r="T108" s="192"/>
      <c r="U108" s="192"/>
      <c r="V108" s="192"/>
      <c r="W108" s="192"/>
      <c r="X108" s="192"/>
      <c r="Y108" s="192"/>
      <c r="Z108" s="192"/>
      <c r="AA108" s="192"/>
      <c r="AB108" s="192"/>
      <c r="AC108" s="192"/>
      <c r="AD108" s="192"/>
      <c r="AE108" s="192"/>
      <c r="AF108" s="192"/>
      <c r="AG108" s="192"/>
      <c r="AH108" s="192"/>
      <c r="AI108" s="192"/>
      <c r="AJ108" s="192"/>
      <c r="AK108" s="192"/>
      <c r="AL108" s="192"/>
      <c r="AM108" s="192"/>
    </row>
    <row r="109" spans="11:39">
      <c r="K109" s="192"/>
      <c r="L109" s="192"/>
      <c r="M109" s="192"/>
      <c r="N109" s="192"/>
      <c r="O109" s="192"/>
      <c r="P109" s="192"/>
      <c r="Q109" s="192"/>
      <c r="R109" s="192"/>
      <c r="S109" s="192"/>
      <c r="T109" s="192"/>
      <c r="U109" s="192"/>
      <c r="V109" s="192"/>
      <c r="W109" s="192"/>
      <c r="X109" s="192"/>
      <c r="Y109" s="192"/>
      <c r="Z109" s="192"/>
      <c r="AA109" s="192"/>
      <c r="AB109" s="192"/>
      <c r="AC109" s="192"/>
      <c r="AD109" s="192"/>
      <c r="AE109" s="192"/>
      <c r="AF109" s="192"/>
      <c r="AG109" s="192"/>
      <c r="AH109" s="192"/>
      <c r="AI109" s="192"/>
      <c r="AJ109" s="192"/>
      <c r="AK109" s="192"/>
      <c r="AL109" s="192"/>
      <c r="AM109" s="192"/>
    </row>
    <row r="110" spans="11:39">
      <c r="K110" s="192"/>
      <c r="L110" s="192"/>
      <c r="M110" s="192"/>
      <c r="N110" s="192"/>
      <c r="O110" s="192"/>
      <c r="P110" s="192"/>
      <c r="Q110" s="192"/>
      <c r="R110" s="192"/>
      <c r="S110" s="192"/>
      <c r="T110" s="192"/>
      <c r="U110" s="192"/>
      <c r="V110" s="192"/>
      <c r="W110" s="192"/>
      <c r="X110" s="192"/>
      <c r="Y110" s="192"/>
      <c r="Z110" s="192"/>
      <c r="AA110" s="192"/>
      <c r="AB110" s="192"/>
      <c r="AC110" s="192"/>
      <c r="AD110" s="192"/>
      <c r="AE110" s="192"/>
      <c r="AF110" s="192"/>
      <c r="AG110" s="192"/>
      <c r="AH110" s="192"/>
      <c r="AI110" s="192"/>
      <c r="AJ110" s="192"/>
      <c r="AK110" s="192"/>
      <c r="AL110" s="192"/>
      <c r="AM110" s="192"/>
    </row>
    <row r="111" spans="11:39">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2"/>
      <c r="AH111" s="192"/>
      <c r="AI111" s="192"/>
      <c r="AJ111" s="192"/>
      <c r="AK111" s="192"/>
      <c r="AL111" s="192"/>
      <c r="AM111" s="192"/>
    </row>
    <row r="112" spans="11:39">
      <c r="K112" s="192"/>
      <c r="L112" s="192"/>
      <c r="M112" s="192"/>
      <c r="N112" s="192"/>
      <c r="O112" s="192"/>
      <c r="P112" s="192"/>
      <c r="Q112" s="192"/>
      <c r="R112" s="192"/>
      <c r="S112" s="192"/>
      <c r="T112" s="192"/>
      <c r="U112" s="192"/>
      <c r="V112" s="192"/>
      <c r="W112" s="192"/>
      <c r="X112" s="192"/>
      <c r="Y112" s="192"/>
      <c r="Z112" s="192"/>
      <c r="AA112" s="192"/>
      <c r="AB112" s="192"/>
      <c r="AC112" s="192"/>
      <c r="AD112" s="192"/>
      <c r="AE112" s="192"/>
      <c r="AF112" s="192"/>
      <c r="AG112" s="192"/>
      <c r="AH112" s="192"/>
      <c r="AI112" s="192"/>
      <c r="AJ112" s="192"/>
      <c r="AK112" s="192"/>
      <c r="AL112" s="192"/>
      <c r="AM112" s="192"/>
    </row>
    <row r="113" spans="11:39">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row>
    <row r="114" spans="11:39">
      <c r="K114" s="192"/>
      <c r="L114" s="192"/>
      <c r="M114" s="192"/>
      <c r="N114" s="192"/>
      <c r="O114" s="192"/>
      <c r="P114" s="192"/>
      <c r="Q114" s="192"/>
      <c r="R114" s="192"/>
      <c r="S114" s="192"/>
      <c r="T114" s="192"/>
      <c r="U114" s="192"/>
      <c r="V114" s="192"/>
      <c r="W114" s="192"/>
      <c r="X114" s="192"/>
      <c r="Y114" s="192"/>
      <c r="Z114" s="192"/>
      <c r="AA114" s="192"/>
      <c r="AB114" s="192"/>
      <c r="AC114" s="192"/>
      <c r="AD114" s="192"/>
      <c r="AE114" s="192"/>
      <c r="AF114" s="192"/>
      <c r="AG114" s="192"/>
      <c r="AH114" s="192"/>
      <c r="AI114" s="192"/>
      <c r="AJ114" s="192"/>
      <c r="AK114" s="192"/>
      <c r="AL114" s="192"/>
      <c r="AM114" s="192"/>
    </row>
    <row r="115" spans="11:39">
      <c r="K115" s="192"/>
      <c r="L115" s="192"/>
      <c r="M115" s="192"/>
      <c r="N115" s="192"/>
      <c r="O115" s="192"/>
      <c r="P115" s="192"/>
      <c r="Q115" s="192"/>
      <c r="R115" s="192"/>
      <c r="S115" s="192"/>
      <c r="T115" s="192"/>
      <c r="U115" s="192"/>
      <c r="V115" s="192"/>
      <c r="W115" s="192"/>
      <c r="X115" s="192"/>
      <c r="Y115" s="192"/>
      <c r="Z115" s="192"/>
      <c r="AA115" s="192"/>
      <c r="AB115" s="192"/>
      <c r="AC115" s="192"/>
      <c r="AD115" s="192"/>
      <c r="AE115" s="192"/>
      <c r="AF115" s="192"/>
      <c r="AG115" s="192"/>
      <c r="AH115" s="192"/>
      <c r="AI115" s="192"/>
      <c r="AJ115" s="192"/>
      <c r="AK115" s="192"/>
      <c r="AL115" s="192"/>
      <c r="AM115" s="192"/>
    </row>
    <row r="116" spans="11:39">
      <c r="K116" s="192"/>
      <c r="L116" s="192"/>
      <c r="M116" s="192"/>
      <c r="N116" s="192"/>
      <c r="O116" s="192"/>
      <c r="P116" s="192"/>
      <c r="Q116" s="192"/>
      <c r="R116" s="192"/>
      <c r="S116" s="192"/>
      <c r="T116" s="192"/>
      <c r="U116" s="192"/>
      <c r="V116" s="192"/>
      <c r="W116" s="192"/>
      <c r="X116" s="192"/>
      <c r="Y116" s="192"/>
      <c r="Z116" s="192"/>
      <c r="AA116" s="192"/>
      <c r="AB116" s="192"/>
      <c r="AC116" s="192"/>
      <c r="AD116" s="192"/>
      <c r="AE116" s="192"/>
      <c r="AF116" s="192"/>
      <c r="AG116" s="192"/>
      <c r="AH116" s="192"/>
      <c r="AI116" s="192"/>
      <c r="AJ116" s="192"/>
      <c r="AK116" s="192"/>
      <c r="AL116" s="192"/>
      <c r="AM116" s="192"/>
    </row>
    <row r="117" spans="11:39">
      <c r="K117" s="192"/>
      <c r="L117" s="192"/>
      <c r="M117" s="192"/>
      <c r="N117" s="192"/>
      <c r="O117" s="192"/>
      <c r="P117" s="192"/>
      <c r="Q117" s="192"/>
      <c r="R117" s="192"/>
      <c r="S117" s="192"/>
      <c r="T117" s="192"/>
      <c r="U117" s="192"/>
      <c r="V117" s="192"/>
      <c r="W117" s="192"/>
      <c r="X117" s="192"/>
      <c r="Y117" s="192"/>
      <c r="Z117" s="192"/>
      <c r="AA117" s="192"/>
      <c r="AB117" s="192"/>
      <c r="AC117" s="192"/>
      <c r="AD117" s="192"/>
      <c r="AE117" s="192"/>
      <c r="AF117" s="192"/>
      <c r="AG117" s="192"/>
      <c r="AH117" s="192"/>
      <c r="AI117" s="192"/>
      <c r="AJ117" s="192"/>
      <c r="AK117" s="192"/>
      <c r="AL117" s="192"/>
      <c r="AM117" s="192"/>
    </row>
    <row r="118" spans="11:39">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192"/>
      <c r="AK118" s="192"/>
      <c r="AL118" s="192"/>
      <c r="AM118" s="192"/>
    </row>
    <row r="119" spans="11:39">
      <c r="K119" s="192"/>
      <c r="L119" s="192"/>
      <c r="M119" s="192"/>
      <c r="N119" s="192"/>
      <c r="O119" s="192"/>
      <c r="P119" s="192"/>
      <c r="Q119" s="192"/>
      <c r="R119" s="192"/>
      <c r="S119" s="192"/>
      <c r="T119" s="192"/>
      <c r="U119" s="192"/>
      <c r="V119" s="192"/>
      <c r="W119" s="192"/>
      <c r="X119" s="192"/>
      <c r="Y119" s="192"/>
      <c r="Z119" s="192"/>
      <c r="AA119" s="192"/>
      <c r="AB119" s="192"/>
      <c r="AC119" s="192"/>
      <c r="AD119" s="192"/>
      <c r="AE119" s="192"/>
      <c r="AF119" s="192"/>
      <c r="AG119" s="192"/>
      <c r="AH119" s="192"/>
      <c r="AI119" s="192"/>
      <c r="AJ119" s="192"/>
      <c r="AK119" s="192"/>
      <c r="AL119" s="192"/>
      <c r="AM119" s="192"/>
    </row>
    <row r="120" spans="11:39">
      <c r="K120" s="192"/>
      <c r="L120" s="192"/>
      <c r="M120" s="192"/>
      <c r="N120" s="192"/>
      <c r="O120" s="192"/>
      <c r="P120" s="192"/>
      <c r="Q120" s="192"/>
      <c r="R120" s="192"/>
      <c r="S120" s="192"/>
      <c r="T120" s="192"/>
      <c r="U120" s="192"/>
      <c r="V120" s="192"/>
      <c r="W120" s="192"/>
      <c r="X120" s="192"/>
      <c r="Y120" s="192"/>
      <c r="Z120" s="192"/>
      <c r="AA120" s="192"/>
      <c r="AB120" s="192"/>
      <c r="AC120" s="192"/>
      <c r="AD120" s="192"/>
      <c r="AE120" s="192"/>
      <c r="AF120" s="192"/>
      <c r="AG120" s="192"/>
      <c r="AH120" s="192"/>
      <c r="AI120" s="192"/>
      <c r="AJ120" s="192"/>
      <c r="AK120" s="192"/>
      <c r="AL120" s="192"/>
      <c r="AM120" s="192"/>
    </row>
    <row r="121" spans="11:39">
      <c r="K121" s="192"/>
      <c r="L121" s="192"/>
      <c r="M121" s="192"/>
      <c r="N121" s="192"/>
      <c r="O121" s="192"/>
      <c r="P121" s="192"/>
      <c r="Q121" s="192"/>
      <c r="R121" s="192"/>
      <c r="S121" s="192"/>
      <c r="T121" s="192"/>
      <c r="U121" s="192"/>
      <c r="V121" s="192"/>
      <c r="W121" s="192"/>
      <c r="X121" s="192"/>
      <c r="Y121" s="192"/>
      <c r="Z121" s="192"/>
      <c r="AA121" s="192"/>
      <c r="AB121" s="192"/>
      <c r="AC121" s="192"/>
      <c r="AD121" s="192"/>
      <c r="AE121" s="192"/>
      <c r="AF121" s="192"/>
      <c r="AG121" s="192"/>
      <c r="AH121" s="192"/>
      <c r="AI121" s="192"/>
      <c r="AJ121" s="192"/>
      <c r="AK121" s="192"/>
      <c r="AL121" s="192"/>
      <c r="AM121" s="192"/>
    </row>
    <row r="122" spans="11:39">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c r="AG122" s="192"/>
      <c r="AH122" s="192"/>
      <c r="AI122" s="192"/>
      <c r="AJ122" s="192"/>
      <c r="AK122" s="192"/>
      <c r="AL122" s="192"/>
      <c r="AM122" s="192"/>
    </row>
    <row r="123" spans="11:39">
      <c r="K123" s="192"/>
      <c r="L123" s="192"/>
      <c r="M123" s="192"/>
      <c r="N123" s="192"/>
      <c r="O123" s="192"/>
      <c r="P123" s="192"/>
      <c r="Q123" s="192"/>
      <c r="R123" s="192"/>
      <c r="S123" s="192"/>
      <c r="T123" s="192"/>
      <c r="U123" s="192"/>
      <c r="V123" s="192"/>
      <c r="W123" s="192"/>
      <c r="X123" s="192"/>
      <c r="Y123" s="192"/>
      <c r="Z123" s="192"/>
      <c r="AA123" s="192"/>
      <c r="AB123" s="192"/>
      <c r="AC123" s="192"/>
      <c r="AD123" s="192"/>
      <c r="AE123" s="192"/>
      <c r="AF123" s="192"/>
      <c r="AG123" s="192"/>
      <c r="AH123" s="192"/>
      <c r="AI123" s="192"/>
      <c r="AJ123" s="192"/>
      <c r="AK123" s="192"/>
      <c r="AL123" s="192"/>
      <c r="AM123" s="192"/>
    </row>
    <row r="124" spans="11:39">
      <c r="K124" s="192"/>
      <c r="L124" s="192"/>
      <c r="M124" s="192"/>
      <c r="N124" s="192"/>
      <c r="O124" s="192"/>
      <c r="P124" s="192"/>
      <c r="Q124" s="192"/>
      <c r="R124" s="192"/>
      <c r="S124" s="192"/>
      <c r="T124" s="192"/>
      <c r="U124" s="192"/>
      <c r="V124" s="192"/>
      <c r="W124" s="192"/>
      <c r="X124" s="192"/>
      <c r="Y124" s="192"/>
      <c r="Z124" s="192"/>
      <c r="AA124" s="192"/>
      <c r="AB124" s="192"/>
      <c r="AC124" s="192"/>
      <c r="AD124" s="192"/>
      <c r="AE124" s="192"/>
      <c r="AF124" s="192"/>
      <c r="AG124" s="192"/>
      <c r="AH124" s="192"/>
      <c r="AI124" s="192"/>
      <c r="AJ124" s="192"/>
      <c r="AK124" s="192"/>
      <c r="AL124" s="192"/>
      <c r="AM124" s="192"/>
    </row>
    <row r="125" spans="11:39">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c r="AH125" s="192"/>
      <c r="AI125" s="192"/>
      <c r="AJ125" s="192"/>
      <c r="AK125" s="192"/>
      <c r="AL125" s="192"/>
      <c r="AM125" s="192"/>
    </row>
    <row r="126" spans="11:39">
      <c r="K126" s="192"/>
      <c r="L126" s="192"/>
      <c r="M126" s="192"/>
      <c r="N126" s="192"/>
      <c r="O126" s="192"/>
      <c r="P126" s="192"/>
      <c r="Q126" s="192"/>
      <c r="R126" s="192"/>
      <c r="S126" s="192"/>
      <c r="T126" s="192"/>
      <c r="U126" s="192"/>
      <c r="V126" s="192"/>
      <c r="W126" s="192"/>
      <c r="X126" s="192"/>
      <c r="Y126" s="192"/>
      <c r="Z126" s="192"/>
      <c r="AA126" s="192"/>
      <c r="AB126" s="192"/>
      <c r="AC126" s="192"/>
      <c r="AD126" s="192"/>
      <c r="AE126" s="192"/>
      <c r="AF126" s="192"/>
      <c r="AG126" s="192"/>
      <c r="AH126" s="192"/>
      <c r="AI126" s="192"/>
      <c r="AJ126" s="192"/>
      <c r="AK126" s="192"/>
      <c r="AL126" s="192"/>
      <c r="AM126" s="192"/>
    </row>
    <row r="127" spans="11:39">
      <c r="K127" s="192"/>
      <c r="L127" s="192"/>
      <c r="M127" s="192"/>
      <c r="N127" s="192"/>
      <c r="O127" s="192"/>
      <c r="P127" s="192"/>
      <c r="Q127" s="192"/>
      <c r="R127" s="192"/>
      <c r="S127" s="192"/>
      <c r="T127" s="192"/>
      <c r="U127" s="192"/>
      <c r="V127" s="192"/>
      <c r="W127" s="192"/>
      <c r="X127" s="192"/>
      <c r="Y127" s="192"/>
      <c r="Z127" s="192"/>
      <c r="AA127" s="192"/>
      <c r="AB127" s="192"/>
      <c r="AC127" s="192"/>
      <c r="AD127" s="192"/>
      <c r="AE127" s="192"/>
      <c r="AF127" s="192"/>
      <c r="AG127" s="192"/>
      <c r="AH127" s="192"/>
      <c r="AI127" s="192"/>
      <c r="AJ127" s="192"/>
      <c r="AK127" s="192"/>
      <c r="AL127" s="192"/>
      <c r="AM127" s="192"/>
    </row>
    <row r="128" spans="11:39">
      <c r="K128" s="192"/>
      <c r="L128" s="192"/>
      <c r="M128" s="192"/>
      <c r="N128" s="192"/>
      <c r="O128" s="192"/>
      <c r="P128" s="192"/>
      <c r="Q128" s="192"/>
      <c r="R128" s="192"/>
      <c r="S128" s="192"/>
      <c r="T128" s="192"/>
      <c r="U128" s="192"/>
      <c r="V128" s="192"/>
      <c r="W128" s="192"/>
      <c r="X128" s="192"/>
      <c r="Y128" s="192"/>
      <c r="Z128" s="192"/>
      <c r="AA128" s="192"/>
      <c r="AB128" s="192"/>
      <c r="AC128" s="192"/>
      <c r="AD128" s="192"/>
      <c r="AE128" s="192"/>
      <c r="AF128" s="192"/>
      <c r="AG128" s="192"/>
      <c r="AH128" s="192"/>
      <c r="AI128" s="192"/>
      <c r="AJ128" s="192"/>
      <c r="AK128" s="192"/>
      <c r="AL128" s="192"/>
      <c r="AM128" s="192"/>
    </row>
    <row r="129" spans="11:39">
      <c r="K129" s="192"/>
      <c r="L129" s="192"/>
      <c r="M129" s="192"/>
      <c r="N129" s="192"/>
      <c r="O129" s="192"/>
      <c r="P129" s="192"/>
      <c r="Q129" s="192"/>
      <c r="R129" s="192"/>
      <c r="S129" s="192"/>
      <c r="T129" s="192"/>
      <c r="U129" s="192"/>
      <c r="V129" s="192"/>
      <c r="W129" s="192"/>
      <c r="X129" s="192"/>
      <c r="Y129" s="192"/>
      <c r="Z129" s="192"/>
      <c r="AA129" s="192"/>
      <c r="AB129" s="192"/>
      <c r="AC129" s="192"/>
      <c r="AD129" s="192"/>
      <c r="AE129" s="192"/>
      <c r="AF129" s="192"/>
      <c r="AG129" s="192"/>
      <c r="AH129" s="192"/>
      <c r="AI129" s="192"/>
      <c r="AJ129" s="192"/>
      <c r="AK129" s="192"/>
      <c r="AL129" s="192"/>
      <c r="AM129" s="192"/>
    </row>
    <row r="130" spans="11:39">
      <c r="K130" s="192"/>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c r="AG130" s="192"/>
      <c r="AH130" s="192"/>
      <c r="AI130" s="192"/>
      <c r="AJ130" s="192"/>
      <c r="AK130" s="192"/>
      <c r="AL130" s="192"/>
      <c r="AM130" s="192"/>
    </row>
    <row r="131" spans="11:39">
      <c r="K131" s="192"/>
      <c r="L131" s="192"/>
      <c r="M131" s="192"/>
      <c r="N131" s="192"/>
      <c r="O131" s="192"/>
      <c r="P131" s="192"/>
      <c r="Q131" s="192"/>
      <c r="R131" s="192"/>
      <c r="S131" s="192"/>
      <c r="T131" s="192"/>
      <c r="U131" s="192"/>
      <c r="V131" s="192"/>
      <c r="W131" s="192"/>
      <c r="X131" s="192"/>
      <c r="Y131" s="192"/>
      <c r="Z131" s="192"/>
      <c r="AA131" s="192"/>
      <c r="AB131" s="192"/>
      <c r="AC131" s="192"/>
      <c r="AD131" s="192"/>
      <c r="AE131" s="192"/>
      <c r="AF131" s="192"/>
      <c r="AG131" s="192"/>
      <c r="AH131" s="192"/>
      <c r="AI131" s="192"/>
      <c r="AJ131" s="192"/>
      <c r="AK131" s="192"/>
      <c r="AL131" s="192"/>
      <c r="AM131" s="192"/>
    </row>
    <row r="132" spans="11:39">
      <c r="K132" s="192"/>
      <c r="L132" s="192"/>
      <c r="M132" s="192"/>
      <c r="N132" s="192"/>
      <c r="O132" s="192"/>
      <c r="P132" s="192"/>
      <c r="Q132" s="192"/>
      <c r="R132" s="192"/>
      <c r="S132" s="192"/>
      <c r="T132" s="192"/>
      <c r="U132" s="192"/>
      <c r="V132" s="192"/>
      <c r="W132" s="192"/>
      <c r="X132" s="192"/>
      <c r="Y132" s="192"/>
      <c r="Z132" s="192"/>
      <c r="AA132" s="192"/>
      <c r="AB132" s="192"/>
      <c r="AC132" s="192"/>
      <c r="AD132" s="192"/>
      <c r="AE132" s="192"/>
      <c r="AF132" s="192"/>
      <c r="AG132" s="192"/>
      <c r="AH132" s="192"/>
      <c r="AI132" s="192"/>
      <c r="AJ132" s="192"/>
      <c r="AK132" s="192"/>
      <c r="AL132" s="192"/>
      <c r="AM132" s="192"/>
    </row>
    <row r="133" spans="11:39">
      <c r="K133" s="192"/>
      <c r="L133" s="192"/>
      <c r="M133" s="192"/>
      <c r="N133" s="192"/>
      <c r="O133" s="192"/>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192"/>
      <c r="AK133" s="192"/>
      <c r="AL133" s="192"/>
      <c r="AM133" s="192"/>
    </row>
    <row r="134" spans="11:39">
      <c r="K134" s="192"/>
      <c r="L134" s="192"/>
      <c r="M134" s="192"/>
      <c r="N134" s="192"/>
      <c r="O134" s="192"/>
      <c r="P134" s="192"/>
      <c r="Q134" s="192"/>
      <c r="R134" s="192"/>
      <c r="S134" s="192"/>
      <c r="T134" s="192"/>
      <c r="U134" s="192"/>
      <c r="V134" s="192"/>
      <c r="W134" s="192"/>
      <c r="X134" s="192"/>
      <c r="Y134" s="192"/>
      <c r="Z134" s="192"/>
      <c r="AA134" s="192"/>
      <c r="AB134" s="192"/>
      <c r="AC134" s="192"/>
      <c r="AD134" s="192"/>
      <c r="AE134" s="192"/>
      <c r="AF134" s="192"/>
      <c r="AG134" s="192"/>
      <c r="AH134" s="192"/>
      <c r="AI134" s="192"/>
      <c r="AJ134" s="192"/>
      <c r="AK134" s="192"/>
      <c r="AL134" s="192"/>
      <c r="AM134" s="192"/>
    </row>
    <row r="135" spans="11:39">
      <c r="K135" s="192"/>
      <c r="L135" s="192"/>
      <c r="M135" s="192"/>
      <c r="N135" s="192"/>
      <c r="O135" s="192"/>
      <c r="P135" s="192"/>
      <c r="Q135" s="192"/>
      <c r="R135" s="192"/>
      <c r="S135" s="192"/>
      <c r="T135" s="192"/>
      <c r="U135" s="192"/>
      <c r="V135" s="192"/>
      <c r="W135" s="192"/>
      <c r="X135" s="192"/>
      <c r="Y135" s="192"/>
      <c r="Z135" s="192"/>
      <c r="AA135" s="192"/>
      <c r="AB135" s="192"/>
      <c r="AC135" s="192"/>
      <c r="AD135" s="192"/>
      <c r="AE135" s="192"/>
      <c r="AF135" s="192"/>
      <c r="AG135" s="192"/>
      <c r="AH135" s="192"/>
      <c r="AI135" s="192"/>
      <c r="AJ135" s="192"/>
      <c r="AK135" s="192"/>
      <c r="AL135" s="192"/>
      <c r="AM135" s="192"/>
    </row>
    <row r="136" spans="11:39">
      <c r="K136" s="192"/>
      <c r="L136" s="192"/>
      <c r="M136" s="192"/>
      <c r="N136" s="192"/>
      <c r="O136" s="192"/>
      <c r="P136" s="192"/>
      <c r="Q136" s="192"/>
      <c r="R136" s="192"/>
      <c r="S136" s="192"/>
      <c r="T136" s="192"/>
      <c r="U136" s="192"/>
      <c r="V136" s="192"/>
      <c r="W136" s="192"/>
      <c r="X136" s="192"/>
      <c r="Y136" s="192"/>
      <c r="Z136" s="192"/>
      <c r="AA136" s="192"/>
      <c r="AB136" s="192"/>
      <c r="AC136" s="192"/>
      <c r="AD136" s="192"/>
      <c r="AE136" s="192"/>
      <c r="AF136" s="192"/>
      <c r="AG136" s="192"/>
      <c r="AH136" s="192"/>
      <c r="AI136" s="192"/>
      <c r="AJ136" s="192"/>
      <c r="AK136" s="192"/>
      <c r="AL136" s="192"/>
      <c r="AM136" s="192"/>
    </row>
    <row r="137" spans="11:39">
      <c r="K137" s="192"/>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c r="AG137" s="192"/>
      <c r="AH137" s="192"/>
      <c r="AI137" s="192"/>
      <c r="AJ137" s="192"/>
      <c r="AK137" s="192"/>
      <c r="AL137" s="192"/>
      <c r="AM137" s="192"/>
    </row>
    <row r="138" spans="11:39">
      <c r="K138" s="192"/>
      <c r="L138" s="192"/>
      <c r="M138" s="192"/>
      <c r="N138" s="192"/>
      <c r="O138" s="192"/>
      <c r="P138" s="192"/>
      <c r="Q138" s="192"/>
      <c r="R138" s="192"/>
      <c r="S138" s="192"/>
      <c r="T138" s="192"/>
      <c r="U138" s="192"/>
      <c r="V138" s="192"/>
      <c r="W138" s="192"/>
      <c r="X138" s="192"/>
      <c r="Y138" s="192"/>
      <c r="Z138" s="192"/>
      <c r="AA138" s="192"/>
      <c r="AB138" s="192"/>
      <c r="AC138" s="192"/>
      <c r="AD138" s="192"/>
      <c r="AE138" s="192"/>
      <c r="AF138" s="192"/>
      <c r="AG138" s="192"/>
      <c r="AH138" s="192"/>
      <c r="AI138" s="192"/>
      <c r="AJ138" s="192"/>
      <c r="AK138" s="192"/>
      <c r="AL138" s="192"/>
      <c r="AM138" s="192"/>
    </row>
    <row r="139" spans="11:39">
      <c r="K139" s="192"/>
      <c r="L139" s="192"/>
      <c r="M139" s="192"/>
      <c r="N139" s="192"/>
      <c r="O139" s="192"/>
      <c r="P139" s="192"/>
      <c r="Q139" s="192"/>
      <c r="R139" s="192"/>
      <c r="S139" s="192"/>
      <c r="T139" s="192"/>
      <c r="U139" s="192"/>
      <c r="V139" s="192"/>
      <c r="W139" s="192"/>
      <c r="X139" s="192"/>
      <c r="Y139" s="192"/>
      <c r="Z139" s="192"/>
      <c r="AA139" s="192"/>
      <c r="AB139" s="192"/>
      <c r="AC139" s="192"/>
      <c r="AD139" s="192"/>
      <c r="AE139" s="192"/>
      <c r="AF139" s="192"/>
      <c r="AG139" s="192"/>
      <c r="AH139" s="192"/>
      <c r="AI139" s="192"/>
      <c r="AJ139" s="192"/>
      <c r="AK139" s="192"/>
      <c r="AL139" s="192"/>
      <c r="AM139" s="192"/>
    </row>
    <row r="140" spans="11:39">
      <c r="K140" s="192"/>
      <c r="L140" s="192"/>
      <c r="M140" s="192"/>
      <c r="N140" s="192"/>
      <c r="O140" s="192"/>
      <c r="P140" s="192"/>
      <c r="Q140" s="192"/>
      <c r="R140" s="192"/>
      <c r="S140" s="192"/>
      <c r="T140" s="192"/>
      <c r="U140" s="192"/>
      <c r="V140" s="192"/>
      <c r="W140" s="192"/>
      <c r="X140" s="192"/>
      <c r="Y140" s="192"/>
      <c r="Z140" s="192"/>
      <c r="AA140" s="192"/>
      <c r="AB140" s="192"/>
      <c r="AC140" s="192"/>
      <c r="AD140" s="192"/>
      <c r="AE140" s="192"/>
      <c r="AF140" s="192"/>
      <c r="AG140" s="192"/>
      <c r="AH140" s="192"/>
      <c r="AI140" s="192"/>
      <c r="AJ140" s="192"/>
      <c r="AK140" s="192"/>
      <c r="AL140" s="192"/>
      <c r="AM140" s="192"/>
    </row>
    <row r="141" spans="11:39">
      <c r="K141" s="192"/>
      <c r="L141" s="192"/>
      <c r="M141" s="192"/>
      <c r="N141" s="192"/>
      <c r="O141" s="192"/>
      <c r="P141" s="192"/>
      <c r="Q141" s="192"/>
      <c r="R141" s="192"/>
      <c r="S141" s="192"/>
      <c r="T141" s="192"/>
      <c r="U141" s="192"/>
      <c r="V141" s="192"/>
      <c r="W141" s="192"/>
      <c r="X141" s="192"/>
      <c r="Y141" s="192"/>
      <c r="Z141" s="192"/>
      <c r="AA141" s="192"/>
      <c r="AB141" s="192"/>
      <c r="AC141" s="192"/>
      <c r="AD141" s="192"/>
      <c r="AE141" s="192"/>
      <c r="AF141" s="192"/>
      <c r="AG141" s="192"/>
      <c r="AH141" s="192"/>
      <c r="AI141" s="192"/>
      <c r="AJ141" s="192"/>
      <c r="AK141" s="192"/>
      <c r="AL141" s="192"/>
      <c r="AM141" s="192"/>
    </row>
    <row r="142" spans="11:39">
      <c r="K142" s="192"/>
      <c r="L142" s="192"/>
      <c r="M142" s="192"/>
      <c r="N142" s="192"/>
      <c r="O142" s="192"/>
      <c r="P142" s="192"/>
      <c r="Q142" s="192"/>
      <c r="R142" s="192"/>
      <c r="S142" s="192"/>
      <c r="T142" s="192"/>
      <c r="U142" s="192"/>
      <c r="V142" s="192"/>
      <c r="W142" s="192"/>
      <c r="X142" s="192"/>
      <c r="Y142" s="192"/>
      <c r="Z142" s="192"/>
      <c r="AA142" s="192"/>
      <c r="AB142" s="192"/>
      <c r="AC142" s="192"/>
      <c r="AD142" s="192"/>
      <c r="AE142" s="192"/>
      <c r="AF142" s="192"/>
      <c r="AG142" s="192"/>
      <c r="AH142" s="192"/>
      <c r="AI142" s="192"/>
      <c r="AJ142" s="192"/>
      <c r="AK142" s="192"/>
      <c r="AL142" s="192"/>
      <c r="AM142" s="192"/>
    </row>
    <row r="143" spans="11:39">
      <c r="K143" s="192"/>
      <c r="L143" s="192"/>
      <c r="M143" s="192"/>
      <c r="N143" s="192"/>
      <c r="O143" s="192"/>
      <c r="P143" s="192"/>
      <c r="Q143" s="192"/>
      <c r="R143" s="192"/>
      <c r="S143" s="192"/>
      <c r="T143" s="192"/>
      <c r="U143" s="192"/>
      <c r="V143" s="192"/>
      <c r="W143" s="192"/>
      <c r="X143" s="192"/>
      <c r="Y143" s="192"/>
      <c r="Z143" s="192"/>
      <c r="AA143" s="192"/>
      <c r="AB143" s="192"/>
      <c r="AC143" s="192"/>
      <c r="AD143" s="192"/>
      <c r="AE143" s="192"/>
      <c r="AF143" s="192"/>
      <c r="AG143" s="192"/>
      <c r="AH143" s="192"/>
      <c r="AI143" s="192"/>
      <c r="AJ143" s="192"/>
      <c r="AK143" s="192"/>
      <c r="AL143" s="192"/>
      <c r="AM143" s="192"/>
    </row>
    <row r="144" spans="11:39">
      <c r="K144" s="192"/>
      <c r="L144" s="192"/>
      <c r="M144" s="192"/>
      <c r="N144" s="192"/>
      <c r="O144" s="192"/>
      <c r="P144" s="192"/>
      <c r="Q144" s="192"/>
      <c r="R144" s="192"/>
      <c r="S144" s="192"/>
      <c r="T144" s="192"/>
      <c r="U144" s="192"/>
      <c r="V144" s="192"/>
      <c r="W144" s="192"/>
      <c r="X144" s="192"/>
      <c r="Y144" s="192"/>
      <c r="Z144" s="192"/>
      <c r="AA144" s="192"/>
      <c r="AB144" s="192"/>
      <c r="AC144" s="192"/>
      <c r="AD144" s="192"/>
      <c r="AE144" s="192"/>
      <c r="AF144" s="192"/>
      <c r="AG144" s="192"/>
      <c r="AH144" s="192"/>
      <c r="AI144" s="192"/>
      <c r="AJ144" s="192"/>
      <c r="AK144" s="192"/>
      <c r="AL144" s="192"/>
      <c r="AM144" s="192"/>
    </row>
    <row r="145" spans="11:39">
      <c r="K145" s="192"/>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c r="AG145" s="192"/>
      <c r="AH145" s="192"/>
      <c r="AI145" s="192"/>
      <c r="AJ145" s="192"/>
      <c r="AK145" s="192"/>
      <c r="AL145" s="192"/>
      <c r="AM145" s="192"/>
    </row>
    <row r="146" spans="11:39">
      <c r="K146" s="192"/>
      <c r="L146" s="192"/>
      <c r="M146" s="192"/>
      <c r="N146" s="192"/>
      <c r="O146" s="192"/>
      <c r="P146" s="192"/>
      <c r="Q146" s="192"/>
      <c r="R146" s="192"/>
      <c r="S146" s="192"/>
      <c r="T146" s="192"/>
      <c r="U146" s="192"/>
      <c r="V146" s="192"/>
      <c r="W146" s="192"/>
      <c r="X146" s="192"/>
      <c r="Y146" s="192"/>
      <c r="Z146" s="192"/>
      <c r="AA146" s="192"/>
      <c r="AB146" s="192"/>
      <c r="AC146" s="192"/>
      <c r="AD146" s="192"/>
      <c r="AE146" s="192"/>
      <c r="AF146" s="192"/>
      <c r="AG146" s="192"/>
      <c r="AH146" s="192"/>
      <c r="AI146" s="192"/>
      <c r="AJ146" s="192"/>
      <c r="AK146" s="192"/>
      <c r="AL146" s="192"/>
      <c r="AM146" s="192"/>
    </row>
    <row r="147" spans="11:39">
      <c r="K147" s="192"/>
      <c r="L147" s="192"/>
      <c r="M147" s="192"/>
      <c r="N147" s="192"/>
      <c r="O147" s="192"/>
      <c r="P147" s="192"/>
      <c r="Q147" s="192"/>
      <c r="R147" s="192"/>
      <c r="S147" s="192"/>
      <c r="T147" s="192"/>
      <c r="U147" s="192"/>
      <c r="V147" s="192"/>
      <c r="W147" s="192"/>
      <c r="X147" s="192"/>
      <c r="Y147" s="192"/>
      <c r="Z147" s="192"/>
      <c r="AA147" s="192"/>
      <c r="AB147" s="192"/>
      <c r="AC147" s="192"/>
      <c r="AD147" s="192"/>
      <c r="AE147" s="192"/>
      <c r="AF147" s="192"/>
      <c r="AG147" s="192"/>
      <c r="AH147" s="192"/>
      <c r="AI147" s="192"/>
      <c r="AJ147" s="192"/>
      <c r="AK147" s="192"/>
      <c r="AL147" s="192"/>
      <c r="AM147" s="192"/>
    </row>
    <row r="148" spans="11:39">
      <c r="K148" s="192"/>
      <c r="L148" s="192"/>
      <c r="M148" s="192"/>
      <c r="N148" s="192"/>
      <c r="O148" s="192"/>
      <c r="P148" s="192"/>
      <c r="Q148" s="192"/>
      <c r="R148" s="192"/>
      <c r="S148" s="192"/>
      <c r="T148" s="192"/>
      <c r="U148" s="192"/>
      <c r="V148" s="192"/>
      <c r="W148" s="192"/>
      <c r="X148" s="192"/>
      <c r="Y148" s="192"/>
      <c r="Z148" s="192"/>
      <c r="AA148" s="192"/>
      <c r="AB148" s="192"/>
      <c r="AC148" s="192"/>
      <c r="AD148" s="192"/>
      <c r="AE148" s="192"/>
      <c r="AF148" s="192"/>
      <c r="AG148" s="192"/>
      <c r="AH148" s="192"/>
      <c r="AI148" s="192"/>
      <c r="AJ148" s="192"/>
      <c r="AK148" s="192"/>
      <c r="AL148" s="192"/>
      <c r="AM148" s="192"/>
    </row>
    <row r="149" spans="11:39">
      <c r="K149" s="192"/>
      <c r="L149" s="192"/>
      <c r="M149" s="192"/>
      <c r="N149" s="192"/>
      <c r="O149" s="192"/>
      <c r="P149" s="192"/>
      <c r="Q149" s="192"/>
      <c r="R149" s="192"/>
      <c r="S149" s="192"/>
      <c r="T149" s="192"/>
      <c r="U149" s="192"/>
      <c r="V149" s="192"/>
      <c r="W149" s="192"/>
      <c r="X149" s="192"/>
      <c r="Y149" s="192"/>
      <c r="Z149" s="192"/>
      <c r="AA149" s="192"/>
      <c r="AB149" s="192"/>
      <c r="AC149" s="192"/>
      <c r="AD149" s="192"/>
      <c r="AE149" s="192"/>
      <c r="AF149" s="192"/>
      <c r="AG149" s="192"/>
      <c r="AH149" s="192"/>
      <c r="AI149" s="192"/>
      <c r="AJ149" s="192"/>
      <c r="AK149" s="192"/>
      <c r="AL149" s="192"/>
      <c r="AM149" s="192"/>
    </row>
    <row r="150" spans="11:39">
      <c r="K150" s="192"/>
      <c r="L150" s="192"/>
      <c r="M150" s="192"/>
      <c r="N150" s="192"/>
      <c r="O150" s="192"/>
      <c r="P150" s="192"/>
      <c r="Q150" s="192"/>
      <c r="R150" s="192"/>
      <c r="S150" s="192"/>
      <c r="T150" s="192"/>
      <c r="U150" s="192"/>
      <c r="V150" s="192"/>
      <c r="W150" s="192"/>
      <c r="X150" s="192"/>
      <c r="Y150" s="192"/>
      <c r="Z150" s="192"/>
      <c r="AA150" s="192"/>
      <c r="AB150" s="192"/>
      <c r="AC150" s="192"/>
      <c r="AD150" s="192"/>
      <c r="AE150" s="192"/>
      <c r="AF150" s="192"/>
      <c r="AG150" s="192"/>
      <c r="AH150" s="192"/>
      <c r="AI150" s="192"/>
      <c r="AJ150" s="192"/>
      <c r="AK150" s="192"/>
      <c r="AL150" s="192"/>
      <c r="AM150" s="192"/>
    </row>
    <row r="151" spans="11:39">
      <c r="K151" s="192"/>
      <c r="L151" s="192"/>
      <c r="M151" s="192"/>
      <c r="N151" s="192"/>
      <c r="O151" s="192"/>
      <c r="P151" s="192"/>
      <c r="Q151" s="192"/>
      <c r="R151" s="192"/>
      <c r="S151" s="192"/>
      <c r="T151" s="192"/>
      <c r="U151" s="192"/>
      <c r="V151" s="192"/>
      <c r="W151" s="192"/>
      <c r="X151" s="192"/>
      <c r="Y151" s="192"/>
      <c r="Z151" s="192"/>
      <c r="AA151" s="192"/>
      <c r="AB151" s="192"/>
      <c r="AC151" s="192"/>
      <c r="AD151" s="192"/>
      <c r="AE151" s="192"/>
      <c r="AF151" s="192"/>
      <c r="AG151" s="192"/>
      <c r="AH151" s="192"/>
      <c r="AI151" s="192"/>
      <c r="AJ151" s="192"/>
      <c r="AK151" s="192"/>
      <c r="AL151" s="192"/>
      <c r="AM151" s="192"/>
    </row>
    <row r="152" spans="11:39">
      <c r="K152" s="192"/>
      <c r="L152" s="192"/>
      <c r="M152" s="192"/>
      <c r="N152" s="192"/>
      <c r="O152" s="192"/>
      <c r="P152" s="192"/>
      <c r="Q152" s="192"/>
      <c r="R152" s="192"/>
      <c r="S152" s="192"/>
      <c r="T152" s="192"/>
      <c r="U152" s="192"/>
      <c r="V152" s="192"/>
      <c r="W152" s="192"/>
      <c r="X152" s="192"/>
      <c r="Y152" s="192"/>
      <c r="Z152" s="192"/>
      <c r="AA152" s="192"/>
      <c r="AB152" s="192"/>
      <c r="AC152" s="192"/>
      <c r="AD152" s="192"/>
      <c r="AE152" s="192"/>
      <c r="AF152" s="192"/>
      <c r="AG152" s="192"/>
      <c r="AH152" s="192"/>
      <c r="AI152" s="192"/>
      <c r="AJ152" s="192"/>
      <c r="AK152" s="192"/>
      <c r="AL152" s="192"/>
      <c r="AM152" s="192"/>
    </row>
    <row r="153" spans="11:39">
      <c r="K153" s="192"/>
      <c r="L153" s="192"/>
      <c r="M153" s="192"/>
      <c r="N153" s="192"/>
      <c r="O153" s="192"/>
      <c r="P153" s="192"/>
      <c r="Q153" s="192"/>
      <c r="R153" s="192"/>
      <c r="S153" s="192"/>
      <c r="T153" s="192"/>
      <c r="U153" s="192"/>
      <c r="V153" s="192"/>
      <c r="W153" s="192"/>
      <c r="X153" s="192"/>
      <c r="Y153" s="192"/>
      <c r="Z153" s="192"/>
      <c r="AA153" s="192"/>
      <c r="AB153" s="192"/>
      <c r="AC153" s="192"/>
      <c r="AD153" s="192"/>
      <c r="AE153" s="192"/>
      <c r="AF153" s="192"/>
      <c r="AG153" s="192"/>
      <c r="AH153" s="192"/>
      <c r="AI153" s="192"/>
      <c r="AJ153" s="192"/>
      <c r="AK153" s="192"/>
      <c r="AL153" s="192"/>
      <c r="AM153" s="192"/>
    </row>
    <row r="154" spans="11:39">
      <c r="K154" s="192"/>
      <c r="L154" s="192"/>
      <c r="M154" s="192"/>
      <c r="N154" s="192"/>
      <c r="O154" s="192"/>
      <c r="P154" s="192"/>
      <c r="Q154" s="192"/>
      <c r="R154" s="192"/>
      <c r="S154" s="192"/>
      <c r="T154" s="192"/>
      <c r="U154" s="192"/>
      <c r="V154" s="192"/>
      <c r="W154" s="192"/>
      <c r="X154" s="192"/>
      <c r="Y154" s="192"/>
      <c r="Z154" s="192"/>
      <c r="AA154" s="192"/>
      <c r="AB154" s="192"/>
      <c r="AC154" s="192"/>
      <c r="AD154" s="192"/>
      <c r="AE154" s="192"/>
      <c r="AF154" s="192"/>
      <c r="AG154" s="192"/>
      <c r="AH154" s="192"/>
      <c r="AI154" s="192"/>
      <c r="AJ154" s="192"/>
      <c r="AK154" s="192"/>
      <c r="AL154" s="192"/>
      <c r="AM154" s="192"/>
    </row>
    <row r="155" spans="11:39">
      <c r="K155" s="192"/>
      <c r="L155" s="192"/>
      <c r="M155" s="192"/>
      <c r="N155" s="192"/>
      <c r="O155" s="192"/>
      <c r="P155" s="192"/>
      <c r="Q155" s="192"/>
      <c r="R155" s="192"/>
      <c r="S155" s="192"/>
      <c r="T155" s="192"/>
      <c r="U155" s="192"/>
      <c r="V155" s="192"/>
      <c r="W155" s="192"/>
      <c r="X155" s="192"/>
      <c r="Y155" s="192"/>
      <c r="Z155" s="192"/>
      <c r="AA155" s="192"/>
      <c r="AB155" s="192"/>
      <c r="AC155" s="192"/>
      <c r="AD155" s="192"/>
      <c r="AE155" s="192"/>
      <c r="AF155" s="192"/>
      <c r="AG155" s="192"/>
      <c r="AH155" s="192"/>
      <c r="AI155" s="192"/>
      <c r="AJ155" s="192"/>
      <c r="AK155" s="192"/>
      <c r="AL155" s="192"/>
      <c r="AM155" s="192"/>
    </row>
    <row r="156" spans="11:39">
      <c r="K156" s="192"/>
      <c r="L156" s="192"/>
      <c r="M156" s="192"/>
      <c r="N156" s="192"/>
      <c r="O156" s="192"/>
      <c r="P156" s="192"/>
      <c r="Q156" s="192"/>
      <c r="R156" s="192"/>
      <c r="S156" s="192"/>
      <c r="T156" s="192"/>
      <c r="U156" s="192"/>
      <c r="V156" s="192"/>
      <c r="W156" s="192"/>
      <c r="X156" s="192"/>
      <c r="Y156" s="192"/>
      <c r="Z156" s="192"/>
      <c r="AA156" s="192"/>
      <c r="AB156" s="192"/>
      <c r="AC156" s="192"/>
      <c r="AD156" s="192"/>
      <c r="AE156" s="192"/>
      <c r="AF156" s="192"/>
      <c r="AG156" s="192"/>
      <c r="AH156" s="192"/>
      <c r="AI156" s="192"/>
      <c r="AJ156" s="192"/>
      <c r="AK156" s="192"/>
      <c r="AL156" s="192"/>
      <c r="AM156" s="192"/>
    </row>
    <row r="157" spans="11:39">
      <c r="K157" s="192"/>
      <c r="L157" s="192"/>
      <c r="M157" s="192"/>
      <c r="N157" s="192"/>
      <c r="O157" s="192"/>
      <c r="P157" s="192"/>
      <c r="Q157" s="192"/>
      <c r="R157" s="192"/>
      <c r="S157" s="192"/>
      <c r="T157" s="192"/>
      <c r="U157" s="192"/>
      <c r="V157" s="192"/>
      <c r="W157" s="192"/>
      <c r="X157" s="192"/>
      <c r="Y157" s="192"/>
      <c r="Z157" s="192"/>
      <c r="AA157" s="192"/>
      <c r="AB157" s="192"/>
      <c r="AC157" s="192"/>
      <c r="AD157" s="192"/>
      <c r="AE157" s="192"/>
      <c r="AF157" s="192"/>
      <c r="AG157" s="192"/>
      <c r="AH157" s="192"/>
      <c r="AI157" s="192"/>
      <c r="AJ157" s="192"/>
      <c r="AK157" s="192"/>
      <c r="AL157" s="192"/>
      <c r="AM157" s="192"/>
    </row>
    <row r="158" spans="11:39">
      <c r="K158" s="192"/>
      <c r="L158" s="192"/>
      <c r="M158" s="192"/>
      <c r="N158" s="192"/>
      <c r="O158" s="192"/>
      <c r="P158" s="192"/>
      <c r="Q158" s="192"/>
      <c r="R158" s="192"/>
      <c r="S158" s="192"/>
      <c r="T158" s="192"/>
      <c r="U158" s="192"/>
      <c r="V158" s="192"/>
      <c r="W158" s="192"/>
      <c r="X158" s="192"/>
      <c r="Y158" s="192"/>
      <c r="Z158" s="192"/>
      <c r="AA158" s="192"/>
      <c r="AB158" s="192"/>
      <c r="AC158" s="192"/>
      <c r="AD158" s="192"/>
      <c r="AE158" s="192"/>
      <c r="AF158" s="192"/>
      <c r="AG158" s="192"/>
      <c r="AH158" s="192"/>
      <c r="AI158" s="192"/>
      <c r="AJ158" s="192"/>
      <c r="AK158" s="192"/>
      <c r="AL158" s="192"/>
      <c r="AM158" s="192"/>
    </row>
    <row r="159" spans="11:39">
      <c r="K159" s="192"/>
      <c r="L159" s="192"/>
      <c r="M159" s="192"/>
      <c r="N159" s="192"/>
      <c r="O159" s="192"/>
      <c r="P159" s="192"/>
      <c r="Q159" s="192"/>
      <c r="R159" s="192"/>
      <c r="S159" s="192"/>
      <c r="T159" s="192"/>
      <c r="U159" s="192"/>
      <c r="V159" s="192"/>
      <c r="W159" s="192"/>
      <c r="X159" s="192"/>
      <c r="Y159" s="192"/>
      <c r="Z159" s="192"/>
      <c r="AA159" s="192"/>
      <c r="AB159" s="192"/>
      <c r="AC159" s="192"/>
      <c r="AD159" s="192"/>
      <c r="AE159" s="192"/>
      <c r="AF159" s="192"/>
      <c r="AG159" s="192"/>
      <c r="AH159" s="192"/>
      <c r="AI159" s="192"/>
      <c r="AJ159" s="192"/>
      <c r="AK159" s="192"/>
      <c r="AL159" s="192"/>
      <c r="AM159" s="192"/>
    </row>
    <row r="160" spans="11:39">
      <c r="K160" s="192"/>
      <c r="L160" s="192"/>
      <c r="M160" s="192"/>
      <c r="N160" s="192"/>
      <c r="O160" s="192"/>
      <c r="P160" s="192"/>
      <c r="Q160" s="192"/>
      <c r="R160" s="192"/>
      <c r="S160" s="192"/>
      <c r="T160" s="192"/>
      <c r="U160" s="192"/>
      <c r="V160" s="192"/>
      <c r="W160" s="192"/>
      <c r="X160" s="192"/>
      <c r="Y160" s="192"/>
      <c r="Z160" s="192"/>
      <c r="AA160" s="192"/>
      <c r="AB160" s="192"/>
      <c r="AC160" s="192"/>
      <c r="AD160" s="192"/>
      <c r="AE160" s="192"/>
      <c r="AF160" s="192"/>
      <c r="AG160" s="192"/>
      <c r="AH160" s="192"/>
      <c r="AI160" s="192"/>
      <c r="AJ160" s="192"/>
      <c r="AK160" s="192"/>
      <c r="AL160" s="192"/>
      <c r="AM160" s="192"/>
    </row>
    <row r="161" spans="11:39">
      <c r="K161" s="192"/>
      <c r="L161" s="192"/>
      <c r="M161" s="192"/>
      <c r="N161" s="192"/>
      <c r="O161" s="192"/>
      <c r="P161" s="192"/>
      <c r="Q161" s="192"/>
      <c r="R161" s="192"/>
      <c r="S161" s="192"/>
      <c r="T161" s="192"/>
      <c r="U161" s="192"/>
      <c r="V161" s="192"/>
      <c r="W161" s="192"/>
      <c r="X161" s="192"/>
      <c r="Y161" s="192"/>
      <c r="Z161" s="192"/>
      <c r="AA161" s="192"/>
      <c r="AB161" s="192"/>
      <c r="AC161" s="192"/>
      <c r="AD161" s="192"/>
      <c r="AE161" s="192"/>
      <c r="AF161" s="192"/>
      <c r="AG161" s="192"/>
      <c r="AH161" s="192"/>
      <c r="AI161" s="192"/>
      <c r="AJ161" s="192"/>
      <c r="AK161" s="192"/>
      <c r="AL161" s="192"/>
      <c r="AM161" s="192"/>
    </row>
    <row r="162" spans="11:39">
      <c r="K162" s="192"/>
      <c r="L162" s="192"/>
      <c r="M162" s="192"/>
      <c r="N162" s="192"/>
      <c r="O162" s="192"/>
      <c r="P162" s="192"/>
      <c r="Q162" s="192"/>
      <c r="R162" s="192"/>
      <c r="S162" s="192"/>
      <c r="T162" s="192"/>
      <c r="U162" s="192"/>
      <c r="V162" s="192"/>
      <c r="W162" s="192"/>
      <c r="X162" s="192"/>
      <c r="Y162" s="192"/>
      <c r="Z162" s="192"/>
      <c r="AA162" s="192"/>
      <c r="AB162" s="192"/>
      <c r="AC162" s="192"/>
      <c r="AD162" s="192"/>
      <c r="AE162" s="192"/>
      <c r="AF162" s="192"/>
      <c r="AG162" s="192"/>
      <c r="AH162" s="192"/>
      <c r="AI162" s="192"/>
      <c r="AJ162" s="192"/>
      <c r="AK162" s="192"/>
      <c r="AL162" s="192"/>
      <c r="AM162" s="192"/>
    </row>
    <row r="163" spans="11:39">
      <c r="K163" s="192"/>
      <c r="L163" s="192"/>
      <c r="M163" s="192"/>
      <c r="N163" s="192"/>
      <c r="O163" s="192"/>
      <c r="P163" s="192"/>
      <c r="Q163" s="192"/>
      <c r="R163" s="192"/>
      <c r="S163" s="192"/>
      <c r="T163" s="192"/>
      <c r="U163" s="192"/>
      <c r="V163" s="192"/>
      <c r="W163" s="192"/>
      <c r="X163" s="192"/>
      <c r="Y163" s="192"/>
      <c r="Z163" s="192"/>
      <c r="AA163" s="192"/>
      <c r="AB163" s="192"/>
      <c r="AC163" s="192"/>
      <c r="AD163" s="192"/>
      <c r="AE163" s="192"/>
      <c r="AF163" s="192"/>
      <c r="AG163" s="192"/>
      <c r="AH163" s="192"/>
      <c r="AI163" s="192"/>
      <c r="AJ163" s="192"/>
      <c r="AK163" s="192"/>
      <c r="AL163" s="192"/>
      <c r="AM163" s="192"/>
    </row>
    <row r="164" spans="11:39">
      <c r="K164" s="192"/>
      <c r="L164" s="192"/>
      <c r="M164" s="192"/>
      <c r="N164" s="192"/>
      <c r="O164" s="192"/>
      <c r="P164" s="192"/>
      <c r="Q164" s="192"/>
      <c r="R164" s="192"/>
      <c r="S164" s="192"/>
      <c r="T164" s="192"/>
      <c r="U164" s="192"/>
      <c r="V164" s="192"/>
      <c r="W164" s="192"/>
      <c r="X164" s="192"/>
      <c r="Y164" s="192"/>
      <c r="Z164" s="192"/>
      <c r="AA164" s="192"/>
      <c r="AB164" s="192"/>
      <c r="AC164" s="192"/>
      <c r="AD164" s="192"/>
      <c r="AE164" s="192"/>
      <c r="AF164" s="192"/>
      <c r="AG164" s="192"/>
      <c r="AH164" s="192"/>
      <c r="AI164" s="192"/>
      <c r="AJ164" s="192"/>
      <c r="AK164" s="192"/>
      <c r="AL164" s="192"/>
      <c r="AM164" s="192"/>
    </row>
    <row r="165" spans="11:39">
      <c r="K165" s="192"/>
      <c r="L165" s="192"/>
      <c r="M165" s="192"/>
      <c r="N165" s="192"/>
      <c r="O165" s="192"/>
      <c r="P165" s="192"/>
      <c r="Q165" s="192"/>
      <c r="R165" s="192"/>
      <c r="S165" s="192"/>
      <c r="T165" s="192"/>
      <c r="U165" s="192"/>
      <c r="V165" s="192"/>
      <c r="W165" s="192"/>
      <c r="X165" s="192"/>
      <c r="Y165" s="192"/>
      <c r="Z165" s="192"/>
      <c r="AA165" s="192"/>
      <c r="AB165" s="192"/>
      <c r="AC165" s="192"/>
      <c r="AD165" s="192"/>
      <c r="AE165" s="192"/>
      <c r="AF165" s="192"/>
      <c r="AG165" s="192"/>
      <c r="AH165" s="192"/>
      <c r="AI165" s="192"/>
      <c r="AJ165" s="192"/>
      <c r="AK165" s="192"/>
      <c r="AL165" s="192"/>
      <c r="AM165" s="192"/>
    </row>
    <row r="166" spans="11:39">
      <c r="K166" s="192"/>
      <c r="L166" s="192"/>
      <c r="M166" s="192"/>
      <c r="N166" s="192"/>
      <c r="O166" s="192"/>
      <c r="P166" s="192"/>
      <c r="Q166" s="192"/>
      <c r="R166" s="192"/>
      <c r="S166" s="192"/>
      <c r="T166" s="192"/>
      <c r="U166" s="192"/>
      <c r="V166" s="192"/>
      <c r="W166" s="192"/>
      <c r="X166" s="192"/>
      <c r="Y166" s="192"/>
      <c r="Z166" s="192"/>
      <c r="AA166" s="192"/>
      <c r="AB166" s="192"/>
      <c r="AC166" s="192"/>
      <c r="AD166" s="192"/>
      <c r="AE166" s="192"/>
      <c r="AF166" s="192"/>
      <c r="AG166" s="192"/>
      <c r="AH166" s="192"/>
      <c r="AI166" s="192"/>
      <c r="AJ166" s="192"/>
      <c r="AK166" s="192"/>
      <c r="AL166" s="192"/>
      <c r="AM166" s="192"/>
    </row>
    <row r="167" spans="11:39">
      <c r="K167" s="192"/>
      <c r="L167" s="192"/>
      <c r="M167" s="192"/>
      <c r="N167" s="192"/>
      <c r="O167" s="192"/>
      <c r="P167" s="192"/>
      <c r="Q167" s="192"/>
      <c r="R167" s="192"/>
      <c r="S167" s="192"/>
      <c r="T167" s="192"/>
      <c r="U167" s="192"/>
      <c r="V167" s="192"/>
      <c r="W167" s="192"/>
      <c r="X167" s="192"/>
      <c r="Y167" s="192"/>
      <c r="Z167" s="192"/>
      <c r="AA167" s="192"/>
      <c r="AB167" s="192"/>
      <c r="AC167" s="192"/>
      <c r="AD167" s="192"/>
      <c r="AE167" s="192"/>
      <c r="AF167" s="192"/>
      <c r="AG167" s="192"/>
      <c r="AH167" s="192"/>
      <c r="AI167" s="192"/>
      <c r="AJ167" s="192"/>
      <c r="AK167" s="192"/>
      <c r="AL167" s="192"/>
      <c r="AM167" s="192"/>
    </row>
    <row r="168" spans="11:39">
      <c r="K168" s="192"/>
      <c r="L168" s="192"/>
      <c r="M168" s="192"/>
      <c r="N168" s="192"/>
      <c r="O168" s="192"/>
      <c r="P168" s="192"/>
      <c r="Q168" s="192"/>
      <c r="R168" s="192"/>
      <c r="S168" s="192"/>
      <c r="T168" s="192"/>
      <c r="U168" s="192"/>
      <c r="V168" s="192"/>
      <c r="W168" s="192"/>
      <c r="X168" s="192"/>
      <c r="Y168" s="192"/>
      <c r="Z168" s="192"/>
      <c r="AA168" s="192"/>
      <c r="AB168" s="192"/>
      <c r="AC168" s="192"/>
      <c r="AD168" s="192"/>
      <c r="AE168" s="192"/>
      <c r="AF168" s="192"/>
      <c r="AG168" s="192"/>
      <c r="AH168" s="192"/>
      <c r="AI168" s="192"/>
      <c r="AJ168" s="192"/>
      <c r="AK168" s="192"/>
      <c r="AL168" s="192"/>
      <c r="AM168" s="192"/>
    </row>
    <row r="169" spans="11:39">
      <c r="K169" s="192"/>
      <c r="L169" s="192"/>
      <c r="M169" s="192"/>
      <c r="N169" s="192"/>
      <c r="O169" s="192"/>
      <c r="P169" s="192"/>
      <c r="Q169" s="192"/>
      <c r="R169" s="192"/>
      <c r="S169" s="192"/>
      <c r="T169" s="192"/>
      <c r="U169" s="192"/>
      <c r="V169" s="192"/>
      <c r="W169" s="192"/>
      <c r="X169" s="192"/>
      <c r="Y169" s="192"/>
      <c r="Z169" s="192"/>
      <c r="AA169" s="192"/>
      <c r="AB169" s="192"/>
      <c r="AC169" s="192"/>
      <c r="AD169" s="192"/>
      <c r="AE169" s="192"/>
      <c r="AF169" s="192"/>
      <c r="AG169" s="192"/>
      <c r="AH169" s="192"/>
      <c r="AI169" s="192"/>
      <c r="AJ169" s="192"/>
      <c r="AK169" s="192"/>
      <c r="AL169" s="192"/>
      <c r="AM169" s="192"/>
    </row>
    <row r="170" spans="11:39">
      <c r="K170" s="192"/>
      <c r="L170" s="192"/>
      <c r="M170" s="192"/>
      <c r="N170" s="192"/>
      <c r="O170" s="192"/>
      <c r="P170" s="192"/>
      <c r="Q170" s="192"/>
      <c r="R170" s="192"/>
      <c r="S170" s="192"/>
      <c r="T170" s="192"/>
      <c r="U170" s="192"/>
      <c r="V170" s="192"/>
      <c r="W170" s="192"/>
      <c r="X170" s="192"/>
      <c r="Y170" s="192"/>
      <c r="Z170" s="192"/>
      <c r="AA170" s="192"/>
      <c r="AB170" s="192"/>
      <c r="AC170" s="192"/>
      <c r="AD170" s="192"/>
      <c r="AE170" s="192"/>
      <c r="AF170" s="192"/>
      <c r="AG170" s="192"/>
      <c r="AH170" s="192"/>
      <c r="AI170" s="192"/>
      <c r="AJ170" s="192"/>
      <c r="AK170" s="192"/>
      <c r="AL170" s="192"/>
      <c r="AM170" s="192"/>
    </row>
    <row r="171" spans="11:39">
      <c r="K171" s="192"/>
      <c r="L171" s="192"/>
      <c r="M171" s="192"/>
      <c r="N171" s="192"/>
      <c r="O171" s="192"/>
      <c r="P171" s="192"/>
      <c r="Q171" s="192"/>
      <c r="R171" s="192"/>
      <c r="S171" s="192"/>
      <c r="T171" s="192"/>
      <c r="U171" s="192"/>
      <c r="V171" s="192"/>
      <c r="W171" s="192"/>
      <c r="X171" s="192"/>
      <c r="Y171" s="192"/>
      <c r="Z171" s="192"/>
      <c r="AA171" s="192"/>
      <c r="AB171" s="192"/>
      <c r="AC171" s="192"/>
      <c r="AD171" s="192"/>
      <c r="AE171" s="192"/>
      <c r="AF171" s="192"/>
      <c r="AG171" s="192"/>
      <c r="AH171" s="192"/>
      <c r="AI171" s="192"/>
      <c r="AJ171" s="192"/>
      <c r="AK171" s="192"/>
      <c r="AL171" s="192"/>
      <c r="AM171" s="192"/>
    </row>
    <row r="172" spans="11:39">
      <c r="K172" s="192"/>
      <c r="L172" s="192"/>
      <c r="M172" s="192"/>
      <c r="N172" s="192"/>
      <c r="O172" s="192"/>
      <c r="P172" s="192"/>
      <c r="Q172" s="192"/>
      <c r="R172" s="192"/>
      <c r="S172" s="192"/>
      <c r="T172" s="192"/>
      <c r="U172" s="192"/>
      <c r="V172" s="192"/>
      <c r="W172" s="192"/>
      <c r="X172" s="192"/>
      <c r="Y172" s="192"/>
      <c r="Z172" s="192"/>
      <c r="AA172" s="192"/>
      <c r="AB172" s="192"/>
      <c r="AC172" s="192"/>
      <c r="AD172" s="192"/>
      <c r="AE172" s="192"/>
      <c r="AF172" s="192"/>
      <c r="AG172" s="192"/>
      <c r="AH172" s="192"/>
      <c r="AI172" s="192"/>
      <c r="AJ172" s="192"/>
      <c r="AK172" s="192"/>
      <c r="AL172" s="192"/>
      <c r="AM172" s="192"/>
    </row>
    <row r="173" spans="11:39">
      <c r="K173" s="192"/>
      <c r="L173" s="192"/>
      <c r="M173" s="192"/>
      <c r="N173" s="192"/>
      <c r="O173" s="192"/>
      <c r="P173" s="192"/>
      <c r="Q173" s="192"/>
      <c r="R173" s="192"/>
      <c r="S173" s="192"/>
      <c r="T173" s="192"/>
      <c r="U173" s="192"/>
      <c r="V173" s="192"/>
      <c r="W173" s="192"/>
      <c r="X173" s="192"/>
      <c r="Y173" s="192"/>
      <c r="Z173" s="192"/>
      <c r="AA173" s="192"/>
      <c r="AB173" s="192"/>
      <c r="AC173" s="192"/>
      <c r="AD173" s="192"/>
      <c r="AE173" s="192"/>
      <c r="AF173" s="192"/>
      <c r="AG173" s="192"/>
      <c r="AH173" s="192"/>
      <c r="AI173" s="192"/>
      <c r="AJ173" s="192"/>
      <c r="AK173" s="192"/>
      <c r="AL173" s="192"/>
      <c r="AM173" s="192"/>
    </row>
    <row r="174" spans="11:39">
      <c r="K174" s="192"/>
      <c r="L174" s="192"/>
      <c r="M174" s="192"/>
      <c r="N174" s="192"/>
      <c r="O174" s="192"/>
      <c r="P174" s="192"/>
      <c r="Q174" s="192"/>
      <c r="R174" s="192"/>
      <c r="S174" s="192"/>
      <c r="T174" s="192"/>
      <c r="U174" s="192"/>
      <c r="V174" s="192"/>
      <c r="W174" s="192"/>
      <c r="X174" s="192"/>
      <c r="Y174" s="192"/>
      <c r="Z174" s="192"/>
      <c r="AA174" s="192"/>
      <c r="AB174" s="192"/>
      <c r="AC174" s="192"/>
      <c r="AD174" s="192"/>
      <c r="AE174" s="192"/>
      <c r="AF174" s="192"/>
      <c r="AG174" s="192"/>
      <c r="AH174" s="192"/>
      <c r="AI174" s="192"/>
      <c r="AJ174" s="192"/>
      <c r="AK174" s="192"/>
      <c r="AL174" s="192"/>
      <c r="AM174" s="192"/>
    </row>
    <row r="175" spans="11:39">
      <c r="K175" s="192"/>
      <c r="L175" s="192"/>
      <c r="M175" s="192"/>
      <c r="N175" s="192"/>
      <c r="O175" s="192"/>
      <c r="P175" s="192"/>
      <c r="Q175" s="192"/>
      <c r="R175" s="192"/>
      <c r="S175" s="192"/>
      <c r="T175" s="192"/>
      <c r="U175" s="192"/>
      <c r="V175" s="192"/>
      <c r="W175" s="192"/>
      <c r="X175" s="192"/>
      <c r="Y175" s="192"/>
      <c r="Z175" s="192"/>
      <c r="AA175" s="192"/>
      <c r="AB175" s="192"/>
      <c r="AC175" s="192"/>
      <c r="AD175" s="192"/>
      <c r="AE175" s="192"/>
      <c r="AF175" s="192"/>
      <c r="AG175" s="192"/>
      <c r="AH175" s="192"/>
      <c r="AI175" s="192"/>
      <c r="AJ175" s="192"/>
      <c r="AK175" s="192"/>
      <c r="AL175" s="192"/>
      <c r="AM175" s="192"/>
    </row>
    <row r="176" spans="11:39">
      <c r="K176" s="192"/>
      <c r="L176" s="192"/>
      <c r="M176" s="192"/>
      <c r="N176" s="192"/>
      <c r="O176" s="192"/>
      <c r="P176" s="192"/>
      <c r="Q176" s="192"/>
      <c r="R176" s="192"/>
      <c r="S176" s="192"/>
      <c r="T176" s="192"/>
      <c r="U176" s="192"/>
      <c r="V176" s="192"/>
      <c r="W176" s="192"/>
      <c r="X176" s="192"/>
      <c r="Y176" s="192"/>
      <c r="Z176" s="192"/>
      <c r="AA176" s="192"/>
      <c r="AB176" s="192"/>
      <c r="AC176" s="192"/>
      <c r="AD176" s="192"/>
      <c r="AE176" s="192"/>
      <c r="AF176" s="192"/>
      <c r="AG176" s="192"/>
      <c r="AH176" s="192"/>
      <c r="AI176" s="192"/>
      <c r="AJ176" s="192"/>
      <c r="AK176" s="192"/>
      <c r="AL176" s="192"/>
      <c r="AM176" s="192"/>
    </row>
    <row r="177" spans="11:39">
      <c r="K177" s="192"/>
      <c r="L177" s="192"/>
      <c r="M177" s="192"/>
      <c r="N177" s="192"/>
      <c r="O177" s="192"/>
      <c r="P177" s="192"/>
      <c r="Q177" s="192"/>
      <c r="R177" s="192"/>
      <c r="S177" s="192"/>
      <c r="T177" s="192"/>
      <c r="U177" s="192"/>
      <c r="V177" s="192"/>
      <c r="W177" s="192"/>
      <c r="X177" s="192"/>
      <c r="Y177" s="192"/>
      <c r="Z177" s="192"/>
      <c r="AA177" s="192"/>
      <c r="AB177" s="192"/>
      <c r="AC177" s="192"/>
      <c r="AD177" s="192"/>
      <c r="AE177" s="192"/>
      <c r="AF177" s="192"/>
      <c r="AG177" s="192"/>
      <c r="AH177" s="192"/>
      <c r="AI177" s="192"/>
      <c r="AJ177" s="192"/>
      <c r="AK177" s="192"/>
      <c r="AL177" s="192"/>
      <c r="AM177" s="192"/>
    </row>
    <row r="178" spans="11:39">
      <c r="K178" s="192"/>
      <c r="L178" s="192"/>
      <c r="M178" s="192"/>
      <c r="N178" s="192"/>
      <c r="O178" s="192"/>
      <c r="P178" s="192"/>
      <c r="Q178" s="192"/>
      <c r="R178" s="192"/>
      <c r="S178" s="192"/>
      <c r="T178" s="192"/>
      <c r="U178" s="192"/>
      <c r="V178" s="192"/>
      <c r="W178" s="192"/>
      <c r="X178" s="192"/>
      <c r="Y178" s="192"/>
      <c r="Z178" s="192"/>
      <c r="AA178" s="192"/>
      <c r="AB178" s="192"/>
      <c r="AC178" s="192"/>
      <c r="AD178" s="192"/>
      <c r="AE178" s="192"/>
      <c r="AF178" s="192"/>
      <c r="AG178" s="192"/>
      <c r="AH178" s="192"/>
      <c r="AI178" s="192"/>
      <c r="AJ178" s="192"/>
      <c r="AK178" s="192"/>
      <c r="AL178" s="192"/>
      <c r="AM178" s="192"/>
    </row>
    <row r="179" spans="11:39">
      <c r="K179" s="192"/>
      <c r="L179" s="192"/>
      <c r="M179" s="192"/>
      <c r="N179" s="192"/>
      <c r="O179" s="192"/>
      <c r="P179" s="192"/>
      <c r="Q179" s="192"/>
      <c r="R179" s="192"/>
      <c r="S179" s="192"/>
      <c r="T179" s="192"/>
      <c r="U179" s="192"/>
      <c r="V179" s="192"/>
      <c r="W179" s="192"/>
      <c r="X179" s="192"/>
      <c r="Y179" s="192"/>
      <c r="Z179" s="192"/>
      <c r="AA179" s="192"/>
      <c r="AB179" s="192"/>
      <c r="AC179" s="192"/>
      <c r="AD179" s="192"/>
      <c r="AE179" s="192"/>
      <c r="AF179" s="192"/>
      <c r="AG179" s="192"/>
      <c r="AH179" s="192"/>
      <c r="AI179" s="192"/>
      <c r="AJ179" s="192"/>
      <c r="AK179" s="192"/>
      <c r="AL179" s="192"/>
      <c r="AM179" s="192"/>
    </row>
    <row r="180" spans="11:39">
      <c r="K180" s="192"/>
      <c r="L180" s="192"/>
      <c r="M180" s="192"/>
      <c r="N180" s="192"/>
      <c r="O180" s="192"/>
      <c r="P180" s="192"/>
      <c r="Q180" s="192"/>
      <c r="R180" s="192"/>
      <c r="S180" s="192"/>
      <c r="T180" s="192"/>
      <c r="U180" s="192"/>
      <c r="V180" s="192"/>
      <c r="W180" s="192"/>
      <c r="X180" s="192"/>
      <c r="Y180" s="192"/>
      <c r="Z180" s="192"/>
      <c r="AA180" s="192"/>
      <c r="AB180" s="192"/>
      <c r="AC180" s="192"/>
      <c r="AD180" s="192"/>
      <c r="AE180" s="192"/>
      <c r="AF180" s="192"/>
      <c r="AG180" s="192"/>
      <c r="AH180" s="192"/>
      <c r="AI180" s="192"/>
      <c r="AJ180" s="192"/>
      <c r="AK180" s="192"/>
      <c r="AL180" s="192"/>
      <c r="AM180" s="192"/>
    </row>
    <row r="181" spans="11:39">
      <c r="K181" s="192"/>
      <c r="L181" s="192"/>
      <c r="M181" s="192"/>
      <c r="N181" s="192"/>
      <c r="O181" s="192"/>
      <c r="P181" s="192"/>
      <c r="Q181" s="192"/>
      <c r="R181" s="192"/>
      <c r="S181" s="192"/>
      <c r="T181" s="192"/>
      <c r="U181" s="192"/>
      <c r="V181" s="192"/>
      <c r="W181" s="192"/>
      <c r="X181" s="192"/>
      <c r="Y181" s="192"/>
      <c r="Z181" s="192"/>
      <c r="AA181" s="192"/>
      <c r="AB181" s="192"/>
      <c r="AC181" s="192"/>
      <c r="AD181" s="192"/>
      <c r="AE181" s="192"/>
      <c r="AF181" s="192"/>
      <c r="AG181" s="192"/>
      <c r="AH181" s="192"/>
      <c r="AI181" s="192"/>
      <c r="AJ181" s="192"/>
      <c r="AK181" s="192"/>
      <c r="AL181" s="192"/>
      <c r="AM181" s="192"/>
    </row>
    <row r="182" spans="11:39">
      <c r="K182" s="192"/>
      <c r="L182" s="192"/>
      <c r="M182" s="192"/>
      <c r="N182" s="192"/>
      <c r="O182" s="192"/>
      <c r="P182" s="192"/>
      <c r="Q182" s="192"/>
      <c r="R182" s="192"/>
      <c r="S182" s="192"/>
      <c r="T182" s="192"/>
      <c r="U182" s="192"/>
      <c r="V182" s="192"/>
      <c r="W182" s="192"/>
      <c r="X182" s="192"/>
      <c r="Y182" s="192"/>
      <c r="Z182" s="192"/>
      <c r="AA182" s="192"/>
      <c r="AB182" s="192"/>
      <c r="AC182" s="192"/>
      <c r="AD182" s="192"/>
      <c r="AE182" s="192"/>
      <c r="AF182" s="192"/>
      <c r="AG182" s="192"/>
      <c r="AH182" s="192"/>
      <c r="AI182" s="192"/>
      <c r="AJ182" s="192"/>
      <c r="AK182" s="192"/>
      <c r="AL182" s="192"/>
      <c r="AM182" s="192"/>
    </row>
    <row r="183" spans="11:39">
      <c r="K183" s="192"/>
      <c r="L183" s="192"/>
      <c r="M183" s="192"/>
      <c r="N183" s="192"/>
      <c r="O183" s="192"/>
      <c r="P183" s="192"/>
      <c r="Q183" s="192"/>
      <c r="R183" s="192"/>
      <c r="S183" s="192"/>
      <c r="T183" s="192"/>
      <c r="U183" s="192"/>
      <c r="V183" s="192"/>
      <c r="W183" s="192"/>
      <c r="X183" s="192"/>
      <c r="Y183" s="192"/>
      <c r="Z183" s="192"/>
      <c r="AA183" s="192"/>
      <c r="AB183" s="192"/>
      <c r="AC183" s="192"/>
      <c r="AD183" s="192"/>
      <c r="AE183" s="192"/>
      <c r="AF183" s="192"/>
      <c r="AG183" s="192"/>
      <c r="AH183" s="192"/>
      <c r="AI183" s="192"/>
      <c r="AJ183" s="192"/>
      <c r="AK183" s="192"/>
      <c r="AL183" s="192"/>
      <c r="AM183" s="192"/>
    </row>
    <row r="184" spans="11:39">
      <c r="K184" s="192"/>
      <c r="L184" s="192"/>
      <c r="M184" s="192"/>
      <c r="N184" s="192"/>
      <c r="O184" s="192"/>
      <c r="P184" s="192"/>
      <c r="Q184" s="192"/>
      <c r="R184" s="192"/>
      <c r="S184" s="192"/>
      <c r="T184" s="192"/>
      <c r="U184" s="192"/>
      <c r="V184" s="192"/>
      <c r="W184" s="192"/>
      <c r="X184" s="192"/>
      <c r="Y184" s="192"/>
      <c r="Z184" s="192"/>
      <c r="AA184" s="192"/>
      <c r="AB184" s="192"/>
      <c r="AC184" s="192"/>
      <c r="AD184" s="192"/>
      <c r="AE184" s="192"/>
      <c r="AF184" s="192"/>
      <c r="AG184" s="192"/>
      <c r="AH184" s="192"/>
      <c r="AI184" s="192"/>
      <c r="AJ184" s="192"/>
      <c r="AK184" s="192"/>
      <c r="AL184" s="192"/>
      <c r="AM184" s="192"/>
    </row>
    <row r="185" spans="11:39">
      <c r="K185" s="192"/>
      <c r="L185" s="192"/>
      <c r="M185" s="192"/>
      <c r="N185" s="192"/>
      <c r="O185" s="192"/>
      <c r="P185" s="192"/>
      <c r="Q185" s="192"/>
      <c r="R185" s="192"/>
      <c r="S185" s="192"/>
      <c r="T185" s="192"/>
      <c r="U185" s="192"/>
      <c r="V185" s="192"/>
      <c r="W185" s="192"/>
      <c r="X185" s="192"/>
      <c r="Y185" s="192"/>
      <c r="Z185" s="192"/>
      <c r="AA185" s="192"/>
      <c r="AB185" s="192"/>
      <c r="AC185" s="192"/>
      <c r="AD185" s="192"/>
      <c r="AE185" s="192"/>
      <c r="AF185" s="192"/>
      <c r="AG185" s="192"/>
      <c r="AH185" s="192"/>
      <c r="AI185" s="192"/>
      <c r="AJ185" s="192"/>
      <c r="AK185" s="192"/>
      <c r="AL185" s="192"/>
      <c r="AM185" s="192"/>
    </row>
    <row r="186" spans="11:39">
      <c r="K186" s="192"/>
      <c r="L186" s="192"/>
      <c r="M186" s="192"/>
      <c r="N186" s="192"/>
      <c r="O186" s="192"/>
      <c r="P186" s="192"/>
      <c r="Q186" s="192"/>
      <c r="R186" s="192"/>
      <c r="S186" s="192"/>
      <c r="T186" s="192"/>
      <c r="U186" s="192"/>
      <c r="V186" s="192"/>
      <c r="W186" s="192"/>
      <c r="X186" s="192"/>
      <c r="Y186" s="192"/>
      <c r="Z186" s="192"/>
      <c r="AA186" s="192"/>
      <c r="AB186" s="192"/>
      <c r="AC186" s="192"/>
      <c r="AD186" s="192"/>
      <c r="AE186" s="192"/>
      <c r="AF186" s="192"/>
      <c r="AG186" s="192"/>
      <c r="AH186" s="192"/>
      <c r="AI186" s="192"/>
      <c r="AJ186" s="192"/>
      <c r="AK186" s="192"/>
      <c r="AL186" s="192"/>
      <c r="AM186" s="192"/>
    </row>
    <row r="187" spans="11:39">
      <c r="K187" s="192"/>
      <c r="L187" s="192"/>
      <c r="M187" s="192"/>
      <c r="N187" s="192"/>
      <c r="O187" s="192"/>
      <c r="P187" s="192"/>
      <c r="Q187" s="192"/>
      <c r="R187" s="192"/>
      <c r="S187" s="192"/>
      <c r="T187" s="192"/>
      <c r="U187" s="192"/>
      <c r="V187" s="192"/>
      <c r="W187" s="192"/>
      <c r="X187" s="192"/>
      <c r="Y187" s="192"/>
      <c r="Z187" s="192"/>
      <c r="AA187" s="192"/>
      <c r="AB187" s="192"/>
      <c r="AC187" s="192"/>
      <c r="AD187" s="192"/>
      <c r="AE187" s="192"/>
      <c r="AF187" s="192"/>
      <c r="AG187" s="192"/>
      <c r="AH187" s="192"/>
      <c r="AI187" s="192"/>
      <c r="AJ187" s="192"/>
      <c r="AK187" s="192"/>
      <c r="AL187" s="192"/>
      <c r="AM187" s="192"/>
    </row>
    <row r="188" spans="11:39">
      <c r="K188" s="192"/>
      <c r="L188" s="192"/>
      <c r="M188" s="192"/>
      <c r="N188" s="192"/>
      <c r="O188" s="192"/>
      <c r="P188" s="192"/>
      <c r="Q188" s="192"/>
      <c r="R188" s="192"/>
      <c r="S188" s="192"/>
      <c r="T188" s="192"/>
      <c r="U188" s="192"/>
      <c r="V188" s="192"/>
      <c r="W188" s="192"/>
      <c r="X188" s="192"/>
      <c r="Y188" s="192"/>
      <c r="Z188" s="192"/>
      <c r="AA188" s="192"/>
      <c r="AB188" s="192"/>
      <c r="AC188" s="192"/>
      <c r="AD188" s="192"/>
      <c r="AE188" s="192"/>
      <c r="AF188" s="192"/>
      <c r="AG188" s="192"/>
      <c r="AH188" s="192"/>
      <c r="AI188" s="192"/>
      <c r="AJ188" s="192"/>
      <c r="AK188" s="192"/>
      <c r="AL188" s="192"/>
      <c r="AM188" s="192"/>
    </row>
    <row r="189" spans="11:39">
      <c r="K189" s="192"/>
      <c r="L189" s="192"/>
      <c r="M189" s="192"/>
      <c r="N189" s="192"/>
      <c r="O189" s="192"/>
      <c r="P189" s="192"/>
      <c r="Q189" s="192"/>
      <c r="R189" s="192"/>
      <c r="S189" s="192"/>
      <c r="T189" s="192"/>
      <c r="U189" s="192"/>
      <c r="V189" s="192"/>
      <c r="W189" s="192"/>
      <c r="X189" s="192"/>
      <c r="Y189" s="192"/>
      <c r="Z189" s="192"/>
      <c r="AA189" s="192"/>
      <c r="AB189" s="192"/>
      <c r="AC189" s="192"/>
      <c r="AD189" s="192"/>
      <c r="AE189" s="192"/>
      <c r="AF189" s="192"/>
      <c r="AG189" s="192"/>
      <c r="AH189" s="192"/>
      <c r="AI189" s="192"/>
      <c r="AJ189" s="192"/>
      <c r="AK189" s="192"/>
      <c r="AL189" s="192"/>
      <c r="AM189" s="192"/>
    </row>
    <row r="190" spans="11:39">
      <c r="K190" s="192"/>
      <c r="L190" s="192"/>
      <c r="M190" s="192"/>
      <c r="N190" s="192"/>
      <c r="O190" s="192"/>
      <c r="P190" s="192"/>
      <c r="Q190" s="192"/>
      <c r="R190" s="192"/>
      <c r="S190" s="192"/>
      <c r="T190" s="192"/>
      <c r="U190" s="192"/>
      <c r="V190" s="192"/>
      <c r="W190" s="192"/>
      <c r="X190" s="192"/>
      <c r="Y190" s="192"/>
      <c r="Z190" s="192"/>
      <c r="AA190" s="192"/>
      <c r="AB190" s="192"/>
      <c r="AC190" s="192"/>
      <c r="AD190" s="192"/>
      <c r="AE190" s="192"/>
      <c r="AF190" s="192"/>
      <c r="AG190" s="192"/>
      <c r="AH190" s="192"/>
      <c r="AI190" s="192"/>
      <c r="AJ190" s="192"/>
      <c r="AK190" s="192"/>
      <c r="AL190" s="192"/>
      <c r="AM190" s="192"/>
    </row>
    <row r="191" spans="11:39">
      <c r="K191" s="192"/>
      <c r="L191" s="192"/>
      <c r="M191" s="192"/>
      <c r="N191" s="192"/>
      <c r="O191" s="192"/>
      <c r="P191" s="192"/>
      <c r="Q191" s="192"/>
      <c r="R191" s="192"/>
      <c r="S191" s="192"/>
      <c r="T191" s="192"/>
      <c r="U191" s="192"/>
      <c r="V191" s="192"/>
      <c r="W191" s="192"/>
      <c r="X191" s="192"/>
      <c r="Y191" s="192"/>
      <c r="Z191" s="192"/>
      <c r="AA191" s="192"/>
      <c r="AB191" s="192"/>
      <c r="AC191" s="192"/>
      <c r="AD191" s="192"/>
      <c r="AE191" s="192"/>
      <c r="AF191" s="192"/>
      <c r="AG191" s="192"/>
      <c r="AH191" s="192"/>
      <c r="AI191" s="192"/>
      <c r="AJ191" s="192"/>
      <c r="AK191" s="192"/>
      <c r="AL191" s="192"/>
      <c r="AM191" s="192"/>
    </row>
    <row r="192" spans="11:39">
      <c r="K192" s="192"/>
      <c r="L192" s="192"/>
      <c r="M192" s="192"/>
      <c r="N192" s="192"/>
      <c r="O192" s="192"/>
      <c r="P192" s="192"/>
      <c r="Q192" s="192"/>
      <c r="R192" s="192"/>
      <c r="S192" s="192"/>
      <c r="T192" s="192"/>
      <c r="U192" s="192"/>
      <c r="V192" s="192"/>
      <c r="W192" s="192"/>
      <c r="X192" s="192"/>
      <c r="Y192" s="192"/>
      <c r="Z192" s="192"/>
      <c r="AA192" s="192"/>
      <c r="AB192" s="192"/>
      <c r="AC192" s="192"/>
      <c r="AD192" s="192"/>
      <c r="AE192" s="192"/>
      <c r="AF192" s="192"/>
      <c r="AG192" s="192"/>
      <c r="AH192" s="192"/>
      <c r="AI192" s="192"/>
      <c r="AJ192" s="192"/>
      <c r="AK192" s="192"/>
      <c r="AL192" s="192"/>
      <c r="AM192" s="192"/>
    </row>
    <row r="193" spans="4:39">
      <c r="K193" s="192"/>
      <c r="L193" s="192"/>
      <c r="M193" s="192"/>
      <c r="N193" s="192"/>
      <c r="O193" s="192"/>
      <c r="P193" s="192"/>
      <c r="Q193" s="192"/>
      <c r="R193" s="192"/>
      <c r="S193" s="192"/>
      <c r="T193" s="192"/>
      <c r="U193" s="192"/>
      <c r="V193" s="192"/>
      <c r="W193" s="192"/>
      <c r="X193" s="192"/>
      <c r="Y193" s="192"/>
      <c r="Z193" s="192"/>
      <c r="AA193" s="192"/>
      <c r="AB193" s="192"/>
      <c r="AC193" s="192"/>
      <c r="AD193" s="192"/>
      <c r="AE193" s="192"/>
      <c r="AF193" s="192"/>
      <c r="AG193" s="192"/>
      <c r="AH193" s="192"/>
      <c r="AI193" s="192"/>
      <c r="AJ193" s="192"/>
      <c r="AK193" s="192"/>
      <c r="AL193" s="192"/>
      <c r="AM193" s="192"/>
    </row>
    <row r="194" spans="4:39">
      <c r="K194" s="192"/>
      <c r="L194" s="192"/>
      <c r="M194" s="192"/>
      <c r="N194" s="192"/>
      <c r="O194" s="192"/>
      <c r="P194" s="192"/>
      <c r="Q194" s="192"/>
      <c r="R194" s="192"/>
      <c r="S194" s="192"/>
      <c r="T194" s="192"/>
      <c r="U194" s="192"/>
      <c r="V194" s="192"/>
      <c r="W194" s="192"/>
      <c r="X194" s="192"/>
      <c r="Y194" s="192"/>
      <c r="Z194" s="192"/>
      <c r="AA194" s="192"/>
      <c r="AB194" s="192"/>
      <c r="AC194" s="192"/>
      <c r="AD194" s="192"/>
      <c r="AE194" s="192"/>
      <c r="AF194" s="192"/>
      <c r="AG194" s="192"/>
      <c r="AH194" s="192"/>
      <c r="AI194" s="192"/>
      <c r="AJ194" s="192"/>
      <c r="AK194" s="192"/>
      <c r="AL194" s="192"/>
      <c r="AM194" s="192"/>
    </row>
    <row r="195" spans="4:39">
      <c r="K195" s="192"/>
      <c r="L195" s="192"/>
      <c r="M195" s="192"/>
      <c r="N195" s="192"/>
      <c r="O195" s="192"/>
      <c r="P195" s="192"/>
      <c r="Q195" s="192"/>
      <c r="R195" s="192"/>
      <c r="S195" s="192"/>
      <c r="T195" s="192"/>
      <c r="U195" s="192"/>
      <c r="V195" s="192"/>
      <c r="W195" s="192"/>
      <c r="X195" s="192"/>
      <c r="Y195" s="192"/>
      <c r="Z195" s="192"/>
      <c r="AA195" s="192"/>
      <c r="AB195" s="192"/>
      <c r="AC195" s="192"/>
      <c r="AD195" s="192"/>
      <c r="AE195" s="192"/>
      <c r="AF195" s="192"/>
      <c r="AG195" s="192"/>
      <c r="AH195" s="192"/>
      <c r="AI195" s="192"/>
      <c r="AJ195" s="192"/>
      <c r="AK195" s="192"/>
      <c r="AL195" s="192"/>
      <c r="AM195" s="192"/>
    </row>
    <row r="196" spans="4:39">
      <c r="K196" s="192"/>
      <c r="L196" s="192"/>
      <c r="M196" s="192"/>
      <c r="N196" s="192"/>
      <c r="O196" s="192"/>
      <c r="P196" s="192"/>
      <c r="Q196" s="192"/>
      <c r="R196" s="192"/>
      <c r="S196" s="192"/>
      <c r="T196" s="192"/>
      <c r="U196" s="192"/>
      <c r="V196" s="192"/>
      <c r="W196" s="192"/>
      <c r="X196" s="192"/>
      <c r="Y196" s="192"/>
      <c r="Z196" s="192"/>
      <c r="AA196" s="192"/>
      <c r="AB196" s="192"/>
      <c r="AC196" s="192"/>
      <c r="AD196" s="192"/>
      <c r="AE196" s="192"/>
      <c r="AF196" s="192"/>
      <c r="AG196" s="192"/>
      <c r="AH196" s="192"/>
      <c r="AI196" s="192"/>
      <c r="AJ196" s="192"/>
      <c r="AK196" s="192"/>
      <c r="AL196" s="192"/>
      <c r="AM196" s="192"/>
    </row>
    <row r="197" spans="4:39">
      <c r="D197" s="86"/>
      <c r="E197" s="86"/>
      <c r="K197" s="192"/>
      <c r="L197" s="192"/>
      <c r="M197" s="192"/>
      <c r="N197" s="192"/>
      <c r="O197" s="192"/>
      <c r="P197" s="192"/>
      <c r="Q197" s="192"/>
      <c r="R197" s="192"/>
      <c r="S197" s="192"/>
      <c r="T197" s="192"/>
      <c r="U197" s="192"/>
      <c r="V197" s="192"/>
      <c r="W197" s="192"/>
      <c r="X197" s="192"/>
      <c r="Y197" s="192"/>
      <c r="Z197" s="192"/>
      <c r="AA197" s="192"/>
      <c r="AB197" s="192"/>
      <c r="AC197" s="192"/>
      <c r="AD197" s="192"/>
      <c r="AE197" s="192"/>
      <c r="AF197" s="192"/>
      <c r="AG197" s="192"/>
      <c r="AH197" s="192"/>
      <c r="AI197" s="192"/>
      <c r="AJ197" s="192"/>
      <c r="AK197" s="192"/>
      <c r="AL197" s="192"/>
      <c r="AM197" s="192"/>
    </row>
    <row r="198" spans="4:39">
      <c r="D198" s="86"/>
      <c r="E198" s="86"/>
      <c r="K198" s="192"/>
      <c r="L198" s="192"/>
      <c r="M198" s="192"/>
      <c r="N198" s="192"/>
      <c r="O198" s="192"/>
      <c r="P198" s="192"/>
      <c r="Q198" s="192"/>
      <c r="R198" s="192"/>
      <c r="S198" s="192"/>
      <c r="T198" s="192"/>
      <c r="U198" s="192"/>
      <c r="V198" s="192"/>
      <c r="W198" s="192"/>
      <c r="X198" s="192"/>
      <c r="Y198" s="192"/>
      <c r="Z198" s="192"/>
      <c r="AA198" s="192"/>
      <c r="AB198" s="192"/>
      <c r="AC198" s="192"/>
      <c r="AD198" s="192"/>
      <c r="AE198" s="192"/>
      <c r="AF198" s="192"/>
      <c r="AG198" s="192"/>
      <c r="AH198" s="192"/>
      <c r="AI198" s="192"/>
      <c r="AJ198" s="192"/>
      <c r="AK198" s="192"/>
      <c r="AL198" s="192"/>
      <c r="AM198" s="192"/>
    </row>
    <row r="199" spans="4:39">
      <c r="D199" s="86"/>
      <c r="E199" s="86"/>
      <c r="K199" s="192"/>
      <c r="L199" s="192"/>
      <c r="M199" s="192"/>
      <c r="N199" s="192"/>
      <c r="O199" s="192"/>
      <c r="P199" s="192"/>
      <c r="Q199" s="192"/>
      <c r="R199" s="192"/>
      <c r="S199" s="192"/>
      <c r="T199" s="192"/>
      <c r="U199" s="192"/>
      <c r="V199" s="192"/>
      <c r="W199" s="192"/>
      <c r="X199" s="192"/>
      <c r="Y199" s="192"/>
      <c r="Z199" s="192"/>
      <c r="AA199" s="192"/>
      <c r="AB199" s="192"/>
      <c r="AC199" s="192"/>
      <c r="AD199" s="192"/>
      <c r="AE199" s="192"/>
      <c r="AF199" s="192"/>
      <c r="AG199" s="192"/>
      <c r="AH199" s="192"/>
      <c r="AI199" s="192"/>
      <c r="AJ199" s="192"/>
      <c r="AK199" s="192"/>
      <c r="AL199" s="192"/>
      <c r="AM199" s="192"/>
    </row>
    <row r="200" spans="4:39">
      <c r="D200" s="86"/>
      <c r="E200" s="86"/>
      <c r="K200" s="192"/>
      <c r="L200" s="192"/>
      <c r="M200" s="192"/>
      <c r="N200" s="192"/>
      <c r="O200" s="192"/>
      <c r="P200" s="192"/>
      <c r="Q200" s="192"/>
      <c r="R200" s="192"/>
      <c r="S200" s="192"/>
      <c r="T200" s="192"/>
      <c r="U200" s="192"/>
      <c r="V200" s="192"/>
      <c r="W200" s="192"/>
      <c r="X200" s="192"/>
      <c r="Y200" s="192"/>
      <c r="Z200" s="192"/>
      <c r="AA200" s="192"/>
      <c r="AB200" s="192"/>
      <c r="AC200" s="192"/>
      <c r="AD200" s="192"/>
      <c r="AE200" s="192"/>
      <c r="AF200" s="192"/>
      <c r="AG200" s="192"/>
      <c r="AH200" s="192"/>
      <c r="AI200" s="192"/>
      <c r="AJ200" s="192"/>
      <c r="AK200" s="192"/>
      <c r="AL200" s="192"/>
      <c r="AM200" s="192"/>
    </row>
    <row r="201" spans="4:39">
      <c r="D201" s="86"/>
      <c r="E201" s="86"/>
      <c r="K201" s="192"/>
      <c r="L201" s="192"/>
      <c r="M201" s="192"/>
      <c r="N201" s="192"/>
      <c r="O201" s="192"/>
      <c r="P201" s="192"/>
      <c r="Q201" s="192"/>
      <c r="R201" s="192"/>
      <c r="S201" s="192"/>
      <c r="T201" s="192"/>
      <c r="U201" s="192"/>
      <c r="V201" s="192"/>
      <c r="W201" s="192"/>
      <c r="X201" s="192"/>
      <c r="Y201" s="192"/>
      <c r="Z201" s="192"/>
      <c r="AA201" s="192"/>
      <c r="AB201" s="192"/>
      <c r="AC201" s="192"/>
      <c r="AD201" s="192"/>
      <c r="AE201" s="192"/>
      <c r="AF201" s="192"/>
      <c r="AG201" s="192"/>
      <c r="AH201" s="192"/>
      <c r="AI201" s="192"/>
      <c r="AJ201" s="192"/>
      <c r="AK201" s="192"/>
      <c r="AL201" s="192"/>
      <c r="AM201" s="192"/>
    </row>
    <row r="202" spans="4:39">
      <c r="D202" s="86"/>
      <c r="E202" s="86"/>
      <c r="K202" s="192"/>
      <c r="L202" s="192"/>
      <c r="M202" s="192"/>
      <c r="N202" s="192"/>
      <c r="O202" s="192"/>
      <c r="P202" s="192"/>
      <c r="Q202" s="192"/>
      <c r="R202" s="192"/>
      <c r="S202" s="192"/>
      <c r="T202" s="192"/>
      <c r="U202" s="192"/>
      <c r="V202" s="192"/>
      <c r="W202" s="192"/>
      <c r="X202" s="192"/>
      <c r="Y202" s="192"/>
      <c r="Z202" s="192"/>
      <c r="AA202" s="192"/>
      <c r="AB202" s="192"/>
      <c r="AC202" s="192"/>
      <c r="AD202" s="192"/>
      <c r="AE202" s="192"/>
      <c r="AF202" s="192"/>
      <c r="AG202" s="192"/>
      <c r="AH202" s="192"/>
      <c r="AI202" s="192"/>
      <c r="AJ202" s="192"/>
      <c r="AK202" s="192"/>
      <c r="AL202" s="192"/>
      <c r="AM202" s="192"/>
    </row>
    <row r="203" spans="4:39">
      <c r="D203" s="86"/>
      <c r="E203" s="86"/>
      <c r="K203" s="192"/>
      <c r="L203" s="192"/>
      <c r="M203" s="192"/>
      <c r="N203" s="192"/>
      <c r="O203" s="192"/>
      <c r="P203" s="192"/>
      <c r="Q203" s="192"/>
      <c r="R203" s="192"/>
      <c r="S203" s="192"/>
      <c r="T203" s="192"/>
      <c r="U203" s="192"/>
      <c r="V203" s="192"/>
      <c r="W203" s="192"/>
      <c r="X203" s="192"/>
      <c r="Y203" s="192"/>
      <c r="Z203" s="192"/>
      <c r="AA203" s="192"/>
      <c r="AB203" s="192"/>
      <c r="AC203" s="192"/>
      <c r="AD203" s="192"/>
      <c r="AE203" s="192"/>
      <c r="AF203" s="192"/>
      <c r="AG203" s="192"/>
      <c r="AH203" s="192"/>
      <c r="AI203" s="192"/>
      <c r="AJ203" s="192"/>
      <c r="AK203" s="192"/>
      <c r="AL203" s="192"/>
      <c r="AM203" s="192"/>
    </row>
    <row r="204" spans="4:39">
      <c r="D204" s="86"/>
      <c r="E204" s="86"/>
      <c r="K204" s="192"/>
      <c r="L204" s="192"/>
      <c r="M204" s="192"/>
      <c r="N204" s="192"/>
      <c r="O204" s="192"/>
      <c r="P204" s="192"/>
      <c r="Q204" s="192"/>
      <c r="R204" s="192"/>
      <c r="S204" s="192"/>
      <c r="T204" s="192"/>
      <c r="U204" s="192"/>
      <c r="V204" s="192"/>
      <c r="W204" s="192"/>
      <c r="X204" s="192"/>
      <c r="Y204" s="192"/>
      <c r="Z204" s="192"/>
      <c r="AA204" s="192"/>
      <c r="AB204" s="192"/>
      <c r="AC204" s="192"/>
      <c r="AD204" s="192"/>
      <c r="AE204" s="192"/>
      <c r="AF204" s="192"/>
      <c r="AG204" s="192"/>
      <c r="AH204" s="192"/>
      <c r="AI204" s="192"/>
      <c r="AJ204" s="192"/>
      <c r="AK204" s="192"/>
      <c r="AL204" s="192"/>
      <c r="AM204" s="192"/>
    </row>
    <row r="205" spans="4:39">
      <c r="D205" s="86"/>
      <c r="E205" s="86"/>
      <c r="K205" s="192"/>
      <c r="L205" s="192"/>
      <c r="M205" s="192"/>
      <c r="N205" s="192"/>
      <c r="O205" s="192"/>
      <c r="P205" s="192"/>
      <c r="Q205" s="192"/>
      <c r="R205" s="192"/>
      <c r="S205" s="192"/>
      <c r="T205" s="192"/>
      <c r="U205" s="192"/>
      <c r="V205" s="192"/>
      <c r="W205" s="192"/>
      <c r="X205" s="192"/>
      <c r="Y205" s="192"/>
      <c r="Z205" s="192"/>
      <c r="AA205" s="192"/>
      <c r="AB205" s="192"/>
      <c r="AC205" s="192"/>
      <c r="AD205" s="192"/>
      <c r="AE205" s="192"/>
      <c r="AF205" s="192"/>
      <c r="AG205" s="192"/>
      <c r="AH205" s="192"/>
      <c r="AI205" s="192"/>
      <c r="AJ205" s="192"/>
      <c r="AK205" s="192"/>
      <c r="AL205" s="192"/>
      <c r="AM205" s="192"/>
    </row>
    <row r="206" spans="4:39">
      <c r="D206" s="86"/>
      <c r="E206" s="86"/>
      <c r="K206" s="192"/>
      <c r="L206" s="192"/>
      <c r="M206" s="192"/>
      <c r="N206" s="192"/>
      <c r="O206" s="192"/>
      <c r="P206" s="192"/>
      <c r="Q206" s="192"/>
      <c r="R206" s="192"/>
      <c r="S206" s="192"/>
      <c r="T206" s="192"/>
      <c r="U206" s="192"/>
      <c r="V206" s="192"/>
      <c r="W206" s="192"/>
      <c r="X206" s="192"/>
      <c r="Y206" s="192"/>
      <c r="Z206" s="192"/>
      <c r="AA206" s="192"/>
      <c r="AB206" s="192"/>
      <c r="AC206" s="192"/>
      <c r="AD206" s="192"/>
      <c r="AE206" s="192"/>
      <c r="AF206" s="192"/>
      <c r="AG206" s="192"/>
      <c r="AH206" s="192"/>
      <c r="AI206" s="192"/>
      <c r="AJ206" s="192"/>
      <c r="AK206" s="192"/>
      <c r="AL206" s="192"/>
      <c r="AM206" s="192"/>
    </row>
    <row r="207" spans="4:39">
      <c r="D207" s="86"/>
      <c r="E207" s="86"/>
      <c r="K207" s="192"/>
      <c r="L207" s="192"/>
      <c r="M207" s="192"/>
      <c r="N207" s="192"/>
      <c r="O207" s="192"/>
      <c r="P207" s="192"/>
      <c r="Q207" s="192"/>
      <c r="R207" s="192"/>
      <c r="S207" s="192"/>
      <c r="T207" s="192"/>
      <c r="U207" s="192"/>
      <c r="V207" s="192"/>
      <c r="W207" s="192"/>
      <c r="X207" s="192"/>
      <c r="Y207" s="192"/>
      <c r="Z207" s="192"/>
      <c r="AA207" s="192"/>
      <c r="AB207" s="192"/>
      <c r="AC207" s="192"/>
      <c r="AD207" s="192"/>
      <c r="AE207" s="192"/>
      <c r="AF207" s="192"/>
      <c r="AG207" s="192"/>
      <c r="AH207" s="192"/>
      <c r="AI207" s="192"/>
      <c r="AJ207" s="192"/>
      <c r="AK207" s="192"/>
      <c r="AL207" s="192"/>
      <c r="AM207" s="192"/>
    </row>
    <row r="208" spans="4:39">
      <c r="D208" s="86"/>
      <c r="E208" s="86"/>
      <c r="K208" s="192"/>
      <c r="L208" s="192"/>
      <c r="M208" s="192"/>
      <c r="N208" s="192"/>
      <c r="O208" s="192"/>
      <c r="P208" s="192"/>
      <c r="Q208" s="192"/>
      <c r="R208" s="192"/>
      <c r="S208" s="192"/>
      <c r="T208" s="192"/>
      <c r="U208" s="192"/>
      <c r="V208" s="192"/>
      <c r="W208" s="192"/>
      <c r="X208" s="192"/>
      <c r="Y208" s="192"/>
      <c r="Z208" s="192"/>
      <c r="AA208" s="192"/>
      <c r="AB208" s="192"/>
      <c r="AC208" s="192"/>
      <c r="AD208" s="192"/>
      <c r="AE208" s="192"/>
      <c r="AF208" s="192"/>
      <c r="AG208" s="192"/>
      <c r="AH208" s="192"/>
      <c r="AI208" s="192"/>
      <c r="AJ208" s="192"/>
      <c r="AK208" s="192"/>
      <c r="AL208" s="192"/>
      <c r="AM208" s="192"/>
    </row>
    <row r="209" spans="4:39">
      <c r="D209" s="86"/>
      <c r="E209" s="86"/>
      <c r="K209" s="192"/>
      <c r="L209" s="192"/>
      <c r="M209" s="192"/>
      <c r="N209" s="192"/>
      <c r="O209" s="192"/>
      <c r="P209" s="192"/>
      <c r="Q209" s="192"/>
      <c r="R209" s="192"/>
      <c r="S209" s="192"/>
      <c r="T209" s="192"/>
      <c r="U209" s="192"/>
      <c r="V209" s="192"/>
      <c r="W209" s="192"/>
      <c r="X209" s="192"/>
      <c r="Y209" s="192"/>
      <c r="Z209" s="192"/>
      <c r="AA209" s="192"/>
      <c r="AB209" s="192"/>
      <c r="AC209" s="192"/>
      <c r="AD209" s="192"/>
      <c r="AE209" s="192"/>
      <c r="AF209" s="192"/>
      <c r="AG209" s="192"/>
      <c r="AH209" s="192"/>
      <c r="AI209" s="192"/>
      <c r="AJ209" s="192"/>
      <c r="AK209" s="192"/>
      <c r="AL209" s="192"/>
      <c r="AM209" s="192"/>
    </row>
    <row r="210" spans="4:39">
      <c r="K210" s="192"/>
      <c r="L210" s="192"/>
      <c r="M210" s="192"/>
      <c r="N210" s="192"/>
      <c r="O210" s="192"/>
      <c r="P210" s="192"/>
      <c r="Q210" s="192"/>
      <c r="R210" s="192"/>
      <c r="S210" s="192"/>
      <c r="T210" s="192"/>
      <c r="U210" s="192"/>
      <c r="V210" s="192"/>
      <c r="W210" s="192"/>
      <c r="X210" s="192"/>
      <c r="Y210" s="192"/>
      <c r="Z210" s="192"/>
      <c r="AA210" s="192"/>
      <c r="AB210" s="192"/>
      <c r="AC210" s="192"/>
      <c r="AD210" s="192"/>
      <c r="AE210" s="192"/>
      <c r="AF210" s="192"/>
      <c r="AG210" s="192"/>
      <c r="AH210" s="192"/>
      <c r="AI210" s="192"/>
      <c r="AJ210" s="192"/>
      <c r="AK210" s="192"/>
      <c r="AL210" s="192"/>
      <c r="AM210" s="192"/>
    </row>
    <row r="211" spans="4:39">
      <c r="K211" s="192"/>
      <c r="L211" s="192"/>
      <c r="M211" s="192"/>
      <c r="N211" s="192"/>
      <c r="O211" s="192"/>
      <c r="P211" s="192"/>
      <c r="Q211" s="192"/>
      <c r="R211" s="192"/>
      <c r="S211" s="192"/>
      <c r="T211" s="192"/>
      <c r="U211" s="192"/>
      <c r="V211" s="192"/>
      <c r="W211" s="192"/>
      <c r="X211" s="192"/>
      <c r="Y211" s="192"/>
      <c r="Z211" s="192"/>
      <c r="AA211" s="192"/>
      <c r="AB211" s="192"/>
      <c r="AC211" s="192"/>
      <c r="AD211" s="192"/>
      <c r="AE211" s="192"/>
      <c r="AF211" s="192"/>
      <c r="AG211" s="192"/>
      <c r="AH211" s="192"/>
      <c r="AI211" s="192"/>
      <c r="AJ211" s="192"/>
      <c r="AK211" s="192"/>
      <c r="AL211" s="192"/>
      <c r="AM211" s="192"/>
    </row>
    <row r="212" spans="4:39">
      <c r="K212" s="192"/>
      <c r="L212" s="192"/>
      <c r="M212" s="192"/>
      <c r="N212" s="192"/>
      <c r="O212" s="192"/>
      <c r="P212" s="192"/>
      <c r="Q212" s="192"/>
      <c r="R212" s="192"/>
      <c r="S212" s="192"/>
      <c r="T212" s="192"/>
      <c r="U212" s="192"/>
      <c r="V212" s="192"/>
      <c r="W212" s="192"/>
      <c r="X212" s="192"/>
      <c r="Y212" s="192"/>
      <c r="Z212" s="192"/>
      <c r="AA212" s="192"/>
      <c r="AB212" s="192"/>
      <c r="AC212" s="192"/>
      <c r="AD212" s="192"/>
      <c r="AE212" s="192"/>
      <c r="AF212" s="192"/>
      <c r="AG212" s="192"/>
      <c r="AH212" s="192"/>
      <c r="AI212" s="192"/>
      <c r="AJ212" s="192"/>
      <c r="AK212" s="192"/>
      <c r="AL212" s="192"/>
      <c r="AM212" s="192"/>
    </row>
    <row r="213" spans="4:39">
      <c r="K213" s="192"/>
      <c r="L213" s="192"/>
      <c r="M213" s="192"/>
      <c r="N213" s="192"/>
      <c r="O213" s="192"/>
      <c r="P213" s="192"/>
      <c r="Q213" s="192"/>
      <c r="R213" s="192"/>
      <c r="S213" s="192"/>
      <c r="T213" s="192"/>
      <c r="U213" s="192"/>
      <c r="V213" s="192"/>
      <c r="W213" s="192"/>
      <c r="X213" s="192"/>
      <c r="Y213" s="192"/>
      <c r="Z213" s="192"/>
      <c r="AA213" s="192"/>
      <c r="AB213" s="192"/>
      <c r="AC213" s="192"/>
      <c r="AD213" s="192"/>
      <c r="AE213" s="192"/>
      <c r="AF213" s="192"/>
      <c r="AG213" s="192"/>
      <c r="AH213" s="192"/>
      <c r="AI213" s="192"/>
      <c r="AJ213" s="192"/>
      <c r="AK213" s="192"/>
      <c r="AL213" s="192"/>
      <c r="AM213" s="192"/>
    </row>
    <row r="214" spans="4:39">
      <c r="K214" s="192"/>
      <c r="L214" s="192"/>
      <c r="M214" s="192"/>
      <c r="N214" s="192"/>
      <c r="O214" s="192"/>
      <c r="P214" s="192"/>
      <c r="Q214" s="192"/>
      <c r="R214" s="192"/>
      <c r="S214" s="192"/>
      <c r="T214" s="192"/>
      <c r="U214" s="192"/>
      <c r="V214" s="192"/>
      <c r="W214" s="192"/>
      <c r="X214" s="192"/>
      <c r="Y214" s="192"/>
      <c r="Z214" s="192"/>
      <c r="AA214" s="192"/>
      <c r="AB214" s="192"/>
      <c r="AC214" s="192"/>
      <c r="AD214" s="192"/>
      <c r="AE214" s="192"/>
      <c r="AF214" s="192"/>
      <c r="AG214" s="192"/>
      <c r="AH214" s="192"/>
      <c r="AI214" s="192"/>
      <c r="AJ214" s="192"/>
      <c r="AK214" s="192"/>
      <c r="AL214" s="192"/>
      <c r="AM214" s="192"/>
    </row>
    <row r="215" spans="4:39">
      <c r="K215" s="192"/>
      <c r="L215" s="192"/>
      <c r="M215" s="192"/>
      <c r="N215" s="192"/>
      <c r="O215" s="192"/>
      <c r="P215" s="192"/>
      <c r="Q215" s="192"/>
      <c r="R215" s="192"/>
      <c r="S215" s="192"/>
      <c r="T215" s="192"/>
      <c r="U215" s="192"/>
      <c r="V215" s="192"/>
      <c r="W215" s="192"/>
      <c r="X215" s="192"/>
      <c r="Y215" s="192"/>
      <c r="Z215" s="192"/>
      <c r="AA215" s="192"/>
      <c r="AB215" s="192"/>
      <c r="AC215" s="192"/>
      <c r="AD215" s="192"/>
      <c r="AE215" s="192"/>
      <c r="AF215" s="192"/>
      <c r="AG215" s="192"/>
      <c r="AH215" s="192"/>
      <c r="AI215" s="192"/>
      <c r="AJ215" s="192"/>
      <c r="AK215" s="192"/>
      <c r="AL215" s="192"/>
      <c r="AM215" s="192"/>
    </row>
    <row r="216" spans="4:39">
      <c r="K216" s="192"/>
      <c r="L216" s="192"/>
      <c r="M216" s="192"/>
      <c r="N216" s="192"/>
      <c r="O216" s="192"/>
      <c r="P216" s="192"/>
      <c r="Q216" s="192"/>
      <c r="R216" s="192"/>
      <c r="S216" s="192"/>
      <c r="T216" s="192"/>
      <c r="U216" s="192"/>
      <c r="V216" s="192"/>
      <c r="W216" s="192"/>
      <c r="X216" s="192"/>
      <c r="Y216" s="192"/>
      <c r="Z216" s="192"/>
      <c r="AA216" s="192"/>
      <c r="AB216" s="192"/>
      <c r="AC216" s="192"/>
      <c r="AD216" s="192"/>
      <c r="AE216" s="192"/>
      <c r="AF216" s="192"/>
      <c r="AG216" s="192"/>
      <c r="AH216" s="192"/>
      <c r="AI216" s="192"/>
      <c r="AJ216" s="192"/>
      <c r="AK216" s="192"/>
      <c r="AL216" s="192"/>
      <c r="AM216" s="192"/>
    </row>
    <row r="217" spans="4:39">
      <c r="K217" s="192"/>
      <c r="L217" s="192"/>
      <c r="M217" s="192"/>
      <c r="N217" s="192"/>
      <c r="O217" s="192"/>
      <c r="P217" s="192"/>
      <c r="Q217" s="192"/>
      <c r="R217" s="192"/>
      <c r="S217" s="192"/>
      <c r="T217" s="192"/>
      <c r="U217" s="192"/>
      <c r="V217" s="192"/>
      <c r="W217" s="192"/>
      <c r="X217" s="192"/>
      <c r="Y217" s="192"/>
      <c r="Z217" s="192"/>
      <c r="AA217" s="192"/>
      <c r="AB217" s="192"/>
      <c r="AC217" s="192"/>
      <c r="AD217" s="192"/>
      <c r="AE217" s="192"/>
      <c r="AF217" s="192"/>
      <c r="AG217" s="192"/>
      <c r="AH217" s="192"/>
      <c r="AI217" s="192"/>
      <c r="AJ217" s="192"/>
      <c r="AK217" s="192"/>
      <c r="AL217" s="192"/>
      <c r="AM217" s="192"/>
    </row>
    <row r="218" spans="4:39">
      <c r="K218" s="192"/>
      <c r="L218" s="192"/>
      <c r="M218" s="192"/>
      <c r="N218" s="192"/>
      <c r="O218" s="192"/>
      <c r="P218" s="192"/>
      <c r="Q218" s="192"/>
      <c r="R218" s="192"/>
      <c r="S218" s="192"/>
      <c r="T218" s="192"/>
      <c r="U218" s="192"/>
      <c r="V218" s="192"/>
      <c r="W218" s="192"/>
      <c r="X218" s="192"/>
      <c r="Y218" s="192"/>
      <c r="Z218" s="192"/>
      <c r="AA218" s="192"/>
      <c r="AB218" s="192"/>
      <c r="AC218" s="192"/>
      <c r="AD218" s="192"/>
      <c r="AE218" s="192"/>
      <c r="AF218" s="192"/>
      <c r="AG218" s="192"/>
      <c r="AH218" s="192"/>
      <c r="AI218" s="192"/>
      <c r="AJ218" s="192"/>
      <c r="AK218" s="192"/>
      <c r="AL218" s="192"/>
      <c r="AM218" s="192"/>
    </row>
    <row r="219" spans="4:39">
      <c r="K219" s="192"/>
      <c r="L219" s="192"/>
      <c r="M219" s="192"/>
      <c r="N219" s="192"/>
      <c r="O219" s="192"/>
      <c r="P219" s="192"/>
      <c r="Q219" s="192"/>
      <c r="R219" s="192"/>
      <c r="S219" s="192"/>
      <c r="T219" s="192"/>
      <c r="U219" s="192"/>
      <c r="V219" s="192"/>
      <c r="W219" s="192"/>
      <c r="X219" s="192"/>
      <c r="Y219" s="192"/>
      <c r="Z219" s="192"/>
      <c r="AA219" s="192"/>
      <c r="AB219" s="192"/>
      <c r="AC219" s="192"/>
      <c r="AD219" s="192"/>
      <c r="AE219" s="192"/>
      <c r="AF219" s="192"/>
      <c r="AG219" s="192"/>
      <c r="AH219" s="192"/>
      <c r="AI219" s="192"/>
      <c r="AJ219" s="192"/>
      <c r="AK219" s="192"/>
      <c r="AL219" s="192"/>
      <c r="AM219" s="192"/>
    </row>
    <row r="220" spans="4:39">
      <c r="K220" s="192"/>
      <c r="L220" s="192"/>
      <c r="M220" s="192"/>
      <c r="N220" s="192"/>
      <c r="O220" s="192"/>
      <c r="P220" s="192"/>
      <c r="Q220" s="192"/>
      <c r="R220" s="192"/>
      <c r="S220" s="192"/>
      <c r="T220" s="192"/>
      <c r="U220" s="192"/>
      <c r="V220" s="192"/>
      <c r="W220" s="192"/>
      <c r="X220" s="192"/>
      <c r="Y220" s="192"/>
      <c r="Z220" s="192"/>
      <c r="AA220" s="192"/>
      <c r="AB220" s="192"/>
      <c r="AC220" s="192"/>
      <c r="AD220" s="192"/>
      <c r="AE220" s="192"/>
      <c r="AF220" s="192"/>
      <c r="AG220" s="192"/>
      <c r="AH220" s="192"/>
      <c r="AI220" s="192"/>
      <c r="AJ220" s="192"/>
      <c r="AK220" s="192"/>
      <c r="AL220" s="192"/>
      <c r="AM220" s="192"/>
    </row>
    <row r="221" spans="4:39">
      <c r="K221" s="192"/>
      <c r="L221" s="192"/>
      <c r="M221" s="192"/>
      <c r="N221" s="192"/>
      <c r="O221" s="192"/>
      <c r="P221" s="192"/>
      <c r="Q221" s="192"/>
      <c r="R221" s="192"/>
      <c r="S221" s="192"/>
      <c r="T221" s="192"/>
      <c r="U221" s="192"/>
      <c r="V221" s="192"/>
      <c r="W221" s="192"/>
      <c r="X221" s="192"/>
      <c r="Y221" s="192"/>
      <c r="Z221" s="192"/>
      <c r="AA221" s="192"/>
      <c r="AB221" s="192"/>
      <c r="AC221" s="192"/>
      <c r="AD221" s="192"/>
      <c r="AE221" s="192"/>
      <c r="AF221" s="192"/>
      <c r="AG221" s="192"/>
      <c r="AH221" s="192"/>
      <c r="AI221" s="192"/>
      <c r="AJ221" s="192"/>
      <c r="AK221" s="192"/>
      <c r="AL221" s="192"/>
      <c r="AM221" s="192"/>
    </row>
    <row r="222" spans="4:39">
      <c r="K222" s="192"/>
      <c r="L222" s="192"/>
      <c r="M222" s="192"/>
      <c r="N222" s="192"/>
      <c r="O222" s="192"/>
      <c r="P222" s="192"/>
      <c r="Q222" s="192"/>
      <c r="R222" s="192"/>
      <c r="S222" s="192"/>
      <c r="T222" s="192"/>
      <c r="U222" s="192"/>
      <c r="V222" s="192"/>
      <c r="W222" s="192"/>
      <c r="X222" s="192"/>
      <c r="Y222" s="192"/>
      <c r="Z222" s="192"/>
      <c r="AA222" s="192"/>
      <c r="AB222" s="192"/>
      <c r="AC222" s="192"/>
      <c r="AD222" s="192"/>
      <c r="AE222" s="192"/>
      <c r="AF222" s="192"/>
      <c r="AG222" s="192"/>
      <c r="AH222" s="192"/>
      <c r="AI222" s="192"/>
      <c r="AJ222" s="192"/>
      <c r="AK222" s="192"/>
      <c r="AL222" s="192"/>
      <c r="AM222" s="192"/>
    </row>
    <row r="223" spans="4:39">
      <c r="K223" s="192"/>
      <c r="L223" s="192"/>
      <c r="M223" s="192"/>
      <c r="N223" s="192"/>
      <c r="O223" s="192"/>
      <c r="P223" s="192"/>
      <c r="Q223" s="192"/>
      <c r="R223" s="192"/>
      <c r="S223" s="192"/>
      <c r="T223" s="192"/>
      <c r="U223" s="192"/>
      <c r="V223" s="192"/>
      <c r="W223" s="192"/>
      <c r="X223" s="192"/>
      <c r="Y223" s="192"/>
      <c r="Z223" s="192"/>
      <c r="AA223" s="192"/>
      <c r="AB223" s="192"/>
      <c r="AC223" s="192"/>
      <c r="AD223" s="192"/>
      <c r="AE223" s="192"/>
      <c r="AF223" s="192"/>
      <c r="AG223" s="192"/>
      <c r="AH223" s="192"/>
      <c r="AI223" s="192"/>
      <c r="AJ223" s="192"/>
      <c r="AK223" s="192"/>
      <c r="AL223" s="192"/>
      <c r="AM223" s="192"/>
    </row>
    <row r="224" spans="4:39">
      <c r="K224" s="192"/>
      <c r="L224" s="192"/>
      <c r="M224" s="192"/>
      <c r="N224" s="192"/>
      <c r="O224" s="192"/>
      <c r="P224" s="192"/>
      <c r="Q224" s="192"/>
      <c r="R224" s="192"/>
      <c r="S224" s="192"/>
      <c r="T224" s="192"/>
      <c r="U224" s="192"/>
      <c r="V224" s="192"/>
      <c r="W224" s="192"/>
      <c r="X224" s="192"/>
      <c r="Y224" s="192"/>
      <c r="Z224" s="192"/>
      <c r="AA224" s="192"/>
      <c r="AB224" s="192"/>
      <c r="AC224" s="192"/>
      <c r="AD224" s="192"/>
      <c r="AE224" s="192"/>
      <c r="AF224" s="192"/>
      <c r="AG224" s="192"/>
      <c r="AH224" s="192"/>
      <c r="AI224" s="192"/>
      <c r="AJ224" s="192"/>
      <c r="AK224" s="192"/>
      <c r="AL224" s="192"/>
      <c r="AM224" s="192"/>
    </row>
    <row r="225" spans="4:39">
      <c r="K225" s="192"/>
      <c r="L225" s="192"/>
      <c r="M225" s="192"/>
      <c r="N225" s="192"/>
      <c r="O225" s="192"/>
      <c r="P225" s="192"/>
      <c r="Q225" s="192"/>
      <c r="R225" s="192"/>
      <c r="S225" s="192"/>
      <c r="T225" s="192"/>
      <c r="U225" s="192"/>
      <c r="V225" s="192"/>
      <c r="W225" s="192"/>
      <c r="X225" s="192"/>
      <c r="Y225" s="192"/>
      <c r="Z225" s="192"/>
      <c r="AA225" s="192"/>
      <c r="AB225" s="192"/>
      <c r="AC225" s="192"/>
      <c r="AD225" s="192"/>
      <c r="AE225" s="192"/>
      <c r="AF225" s="192"/>
      <c r="AG225" s="192"/>
      <c r="AH225" s="192"/>
      <c r="AI225" s="192"/>
      <c r="AJ225" s="192"/>
      <c r="AK225" s="192"/>
      <c r="AL225" s="192"/>
      <c r="AM225" s="192"/>
    </row>
    <row r="226" spans="4:39">
      <c r="K226" s="192"/>
      <c r="L226" s="192"/>
      <c r="M226" s="192"/>
      <c r="N226" s="192"/>
      <c r="O226" s="192"/>
      <c r="P226" s="192"/>
      <c r="Q226" s="192"/>
      <c r="R226" s="192"/>
      <c r="S226" s="192"/>
      <c r="T226" s="192"/>
      <c r="U226" s="192"/>
      <c r="V226" s="192"/>
      <c r="W226" s="192"/>
      <c r="X226" s="192"/>
      <c r="Y226" s="192"/>
      <c r="Z226" s="192"/>
      <c r="AA226" s="192"/>
      <c r="AB226" s="192"/>
      <c r="AC226" s="192"/>
      <c r="AD226" s="192"/>
      <c r="AE226" s="192"/>
      <c r="AF226" s="192"/>
      <c r="AG226" s="192"/>
      <c r="AH226" s="192"/>
      <c r="AI226" s="192"/>
      <c r="AJ226" s="192"/>
      <c r="AK226" s="192"/>
      <c r="AL226" s="192"/>
      <c r="AM226" s="192"/>
    </row>
    <row r="227" spans="4:39">
      <c r="K227" s="192"/>
      <c r="L227" s="192"/>
      <c r="M227" s="192"/>
      <c r="N227" s="192"/>
      <c r="O227" s="192"/>
      <c r="P227" s="192"/>
      <c r="Q227" s="192"/>
      <c r="R227" s="192"/>
      <c r="S227" s="192"/>
      <c r="T227" s="192"/>
      <c r="U227" s="192"/>
      <c r="V227" s="192"/>
      <c r="W227" s="192"/>
      <c r="X227" s="192"/>
      <c r="Y227" s="192"/>
      <c r="Z227" s="192"/>
      <c r="AA227" s="192"/>
      <c r="AB227" s="192"/>
      <c r="AC227" s="192"/>
      <c r="AD227" s="192"/>
      <c r="AE227" s="192"/>
      <c r="AF227" s="192"/>
      <c r="AG227" s="192"/>
      <c r="AH227" s="192"/>
      <c r="AI227" s="192"/>
      <c r="AJ227" s="192"/>
      <c r="AK227" s="192"/>
      <c r="AL227" s="192"/>
      <c r="AM227" s="192"/>
    </row>
    <row r="228" spans="4:39">
      <c r="D228" s="86"/>
      <c r="E228" s="86"/>
      <c r="K228" s="192"/>
      <c r="L228" s="192"/>
      <c r="M228" s="192"/>
      <c r="N228" s="192"/>
      <c r="O228" s="192"/>
      <c r="P228" s="192"/>
      <c r="Q228" s="192"/>
      <c r="R228" s="192"/>
      <c r="S228" s="192"/>
      <c r="T228" s="192"/>
      <c r="U228" s="192"/>
      <c r="V228" s="192"/>
      <c r="W228" s="192"/>
      <c r="X228" s="192"/>
      <c r="Y228" s="192"/>
      <c r="Z228" s="192"/>
      <c r="AA228" s="192"/>
      <c r="AB228" s="192"/>
      <c r="AC228" s="192"/>
      <c r="AD228" s="192"/>
      <c r="AE228" s="192"/>
      <c r="AF228" s="192"/>
      <c r="AG228" s="192"/>
      <c r="AH228" s="192"/>
      <c r="AI228" s="192"/>
      <c r="AJ228" s="192"/>
      <c r="AK228" s="192"/>
      <c r="AL228" s="192"/>
      <c r="AM228" s="192"/>
    </row>
    <row r="229" spans="4:39">
      <c r="D229" s="86"/>
      <c r="E229" s="86"/>
      <c r="K229" s="192"/>
      <c r="L229" s="192"/>
      <c r="M229" s="192"/>
      <c r="N229" s="192"/>
      <c r="O229" s="192"/>
      <c r="P229" s="192"/>
      <c r="Q229" s="192"/>
      <c r="R229" s="192"/>
      <c r="S229" s="192"/>
      <c r="T229" s="192"/>
      <c r="U229" s="192"/>
      <c r="V229" s="192"/>
      <c r="W229" s="192"/>
      <c r="X229" s="192"/>
      <c r="Y229" s="192"/>
      <c r="Z229" s="192"/>
      <c r="AA229" s="192"/>
      <c r="AB229" s="192"/>
      <c r="AC229" s="192"/>
      <c r="AD229" s="192"/>
      <c r="AE229" s="192"/>
      <c r="AF229" s="192"/>
      <c r="AG229" s="192"/>
      <c r="AH229" s="192"/>
      <c r="AI229" s="192"/>
      <c r="AJ229" s="192"/>
      <c r="AK229" s="192"/>
      <c r="AL229" s="192"/>
      <c r="AM229" s="192"/>
    </row>
    <row r="230" spans="4:39">
      <c r="D230" s="86"/>
      <c r="E230" s="86"/>
      <c r="K230" s="192"/>
      <c r="L230" s="192"/>
      <c r="M230" s="192"/>
      <c r="N230" s="192"/>
      <c r="O230" s="192"/>
      <c r="P230" s="192"/>
      <c r="Q230" s="192"/>
      <c r="R230" s="192"/>
      <c r="S230" s="192"/>
      <c r="T230" s="192"/>
      <c r="U230" s="192"/>
      <c r="V230" s="192"/>
      <c r="W230" s="192"/>
      <c r="X230" s="192"/>
      <c r="Y230" s="192"/>
      <c r="Z230" s="192"/>
      <c r="AA230" s="192"/>
      <c r="AB230" s="192"/>
      <c r="AC230" s="192"/>
      <c r="AD230" s="192"/>
      <c r="AE230" s="192"/>
      <c r="AF230" s="192"/>
      <c r="AG230" s="192"/>
      <c r="AH230" s="192"/>
      <c r="AI230" s="192"/>
      <c r="AJ230" s="192"/>
      <c r="AK230" s="192"/>
      <c r="AL230" s="192"/>
      <c r="AM230" s="192"/>
    </row>
    <row r="231" spans="4:39">
      <c r="D231" s="86"/>
      <c r="E231" s="86"/>
      <c r="K231" s="192"/>
      <c r="L231" s="192"/>
      <c r="M231" s="192"/>
      <c r="N231" s="192"/>
      <c r="O231" s="192"/>
      <c r="P231" s="192"/>
      <c r="Q231" s="192"/>
      <c r="R231" s="192"/>
      <c r="S231" s="192"/>
      <c r="T231" s="192"/>
      <c r="U231" s="192"/>
      <c r="V231" s="192"/>
      <c r="W231" s="192"/>
      <c r="X231" s="192"/>
      <c r="Y231" s="192"/>
      <c r="Z231" s="192"/>
      <c r="AA231" s="192"/>
      <c r="AB231" s="192"/>
      <c r="AC231" s="192"/>
      <c r="AD231" s="192"/>
      <c r="AE231" s="192"/>
      <c r="AF231" s="192"/>
      <c r="AG231" s="192"/>
      <c r="AH231" s="192"/>
      <c r="AI231" s="192"/>
      <c r="AJ231" s="192"/>
      <c r="AK231" s="192"/>
      <c r="AL231" s="192"/>
      <c r="AM231" s="192"/>
    </row>
    <row r="232" spans="4:39">
      <c r="D232" s="86"/>
      <c r="E232" s="86"/>
      <c r="K232" s="192"/>
      <c r="L232" s="192"/>
      <c r="M232" s="192"/>
      <c r="N232" s="192"/>
      <c r="O232" s="192"/>
      <c r="P232" s="192"/>
      <c r="Q232" s="192"/>
      <c r="R232" s="192"/>
      <c r="S232" s="192"/>
      <c r="T232" s="192"/>
      <c r="U232" s="192"/>
      <c r="V232" s="192"/>
      <c r="W232" s="192"/>
      <c r="X232" s="192"/>
      <c r="Y232" s="192"/>
      <c r="Z232" s="192"/>
      <c r="AA232" s="192"/>
      <c r="AB232" s="192"/>
      <c r="AC232" s="192"/>
      <c r="AD232" s="192"/>
      <c r="AE232" s="192"/>
      <c r="AF232" s="192"/>
      <c r="AG232" s="192"/>
      <c r="AH232" s="192"/>
      <c r="AI232" s="192"/>
      <c r="AJ232" s="192"/>
      <c r="AK232" s="192"/>
      <c r="AL232" s="192"/>
      <c r="AM232" s="192"/>
    </row>
    <row r="233" spans="4:39">
      <c r="D233" s="86"/>
      <c r="E233" s="86"/>
      <c r="K233" s="192"/>
      <c r="L233" s="192"/>
      <c r="M233" s="192"/>
      <c r="N233" s="192"/>
      <c r="O233" s="192"/>
      <c r="P233" s="192"/>
      <c r="Q233" s="192"/>
      <c r="R233" s="192"/>
      <c r="S233" s="192"/>
      <c r="T233" s="192"/>
      <c r="U233" s="192"/>
      <c r="V233" s="192"/>
      <c r="W233" s="192"/>
      <c r="X233" s="192"/>
      <c r="Y233" s="192"/>
      <c r="Z233" s="192"/>
      <c r="AA233" s="192"/>
      <c r="AB233" s="192"/>
      <c r="AC233" s="192"/>
      <c r="AD233" s="192"/>
      <c r="AE233" s="192"/>
      <c r="AF233" s="192"/>
      <c r="AG233" s="192"/>
      <c r="AH233" s="192"/>
      <c r="AI233" s="192"/>
      <c r="AJ233" s="192"/>
      <c r="AK233" s="192"/>
      <c r="AL233" s="192"/>
      <c r="AM233" s="192"/>
    </row>
    <row r="234" spans="4:39">
      <c r="D234" s="86"/>
      <c r="E234" s="86"/>
      <c r="K234" s="192"/>
      <c r="L234" s="192"/>
      <c r="M234" s="192"/>
      <c r="N234" s="192"/>
      <c r="O234" s="192"/>
      <c r="P234" s="192"/>
      <c r="Q234" s="192"/>
      <c r="R234" s="192"/>
      <c r="S234" s="192"/>
      <c r="T234" s="192"/>
      <c r="U234" s="192"/>
      <c r="V234" s="192"/>
      <c r="W234" s="192"/>
      <c r="X234" s="192"/>
      <c r="Y234" s="192"/>
      <c r="Z234" s="192"/>
      <c r="AA234" s="192"/>
      <c r="AB234" s="192"/>
      <c r="AC234" s="192"/>
      <c r="AD234" s="192"/>
      <c r="AE234" s="192"/>
      <c r="AF234" s="192"/>
      <c r="AG234" s="192"/>
      <c r="AH234" s="192"/>
      <c r="AI234" s="192"/>
      <c r="AJ234" s="192"/>
      <c r="AK234" s="192"/>
      <c r="AL234" s="192"/>
      <c r="AM234" s="192"/>
    </row>
    <row r="235" spans="4:39">
      <c r="D235" s="86"/>
      <c r="E235" s="86"/>
      <c r="K235" s="192"/>
      <c r="L235" s="192"/>
      <c r="M235" s="192"/>
      <c r="N235" s="192"/>
      <c r="O235" s="192"/>
      <c r="P235" s="192"/>
      <c r="Q235" s="192"/>
      <c r="R235" s="192"/>
      <c r="S235" s="192"/>
      <c r="T235" s="192"/>
      <c r="U235" s="192"/>
      <c r="V235" s="192"/>
      <c r="W235" s="192"/>
      <c r="X235" s="192"/>
      <c r="Y235" s="192"/>
      <c r="Z235" s="192"/>
      <c r="AA235" s="192"/>
      <c r="AB235" s="192"/>
      <c r="AC235" s="192"/>
      <c r="AD235" s="192"/>
      <c r="AE235" s="192"/>
      <c r="AF235" s="192"/>
      <c r="AG235" s="192"/>
      <c r="AH235" s="192"/>
      <c r="AI235" s="192"/>
      <c r="AJ235" s="192"/>
      <c r="AK235" s="192"/>
      <c r="AL235" s="192"/>
      <c r="AM235" s="192"/>
    </row>
    <row r="236" spans="4:39">
      <c r="D236" s="86"/>
      <c r="E236" s="86"/>
      <c r="K236" s="192"/>
      <c r="L236" s="192"/>
      <c r="M236" s="192"/>
      <c r="N236" s="192"/>
      <c r="O236" s="192"/>
      <c r="P236" s="192"/>
      <c r="Q236" s="192"/>
      <c r="R236" s="192"/>
      <c r="S236" s="192"/>
      <c r="T236" s="192"/>
      <c r="U236" s="192"/>
      <c r="V236" s="192"/>
      <c r="W236" s="192"/>
      <c r="X236" s="192"/>
      <c r="Y236" s="192"/>
      <c r="Z236" s="192"/>
      <c r="AA236" s="192"/>
      <c r="AB236" s="192"/>
      <c r="AC236" s="192"/>
      <c r="AD236" s="192"/>
      <c r="AE236" s="192"/>
      <c r="AF236" s="192"/>
      <c r="AG236" s="192"/>
      <c r="AH236" s="192"/>
      <c r="AI236" s="192"/>
      <c r="AJ236" s="192"/>
      <c r="AK236" s="192"/>
      <c r="AL236" s="192"/>
      <c r="AM236" s="192"/>
    </row>
    <row r="237" spans="4:39">
      <c r="D237" s="86"/>
      <c r="E237" s="86"/>
      <c r="K237" s="192"/>
      <c r="L237" s="192"/>
      <c r="M237" s="192"/>
      <c r="N237" s="192"/>
      <c r="O237" s="192"/>
      <c r="P237" s="192"/>
      <c r="Q237" s="192"/>
      <c r="R237" s="192"/>
      <c r="S237" s="192"/>
      <c r="T237" s="192"/>
      <c r="U237" s="192"/>
      <c r="V237" s="192"/>
      <c r="W237" s="192"/>
      <c r="X237" s="192"/>
      <c r="Y237" s="192"/>
      <c r="Z237" s="192"/>
      <c r="AA237" s="192"/>
      <c r="AB237" s="192"/>
      <c r="AC237" s="192"/>
      <c r="AD237" s="192"/>
      <c r="AE237" s="192"/>
      <c r="AF237" s="192"/>
      <c r="AG237" s="192"/>
      <c r="AH237" s="192"/>
      <c r="AI237" s="192"/>
      <c r="AJ237" s="192"/>
      <c r="AK237" s="192"/>
      <c r="AL237" s="192"/>
      <c r="AM237" s="192"/>
    </row>
    <row r="238" spans="4:39">
      <c r="D238" s="86"/>
      <c r="E238" s="86"/>
      <c r="K238" s="192"/>
      <c r="L238" s="192"/>
      <c r="M238" s="192"/>
      <c r="N238" s="192"/>
      <c r="O238" s="192"/>
      <c r="P238" s="192"/>
      <c r="Q238" s="192"/>
      <c r="R238" s="192"/>
      <c r="S238" s="192"/>
      <c r="T238" s="192"/>
      <c r="U238" s="192"/>
      <c r="V238" s="192"/>
      <c r="W238" s="192"/>
      <c r="X238" s="192"/>
      <c r="Y238" s="192"/>
      <c r="Z238" s="192"/>
      <c r="AA238" s="192"/>
      <c r="AB238" s="192"/>
      <c r="AC238" s="192"/>
      <c r="AD238" s="192"/>
      <c r="AE238" s="192"/>
      <c r="AF238" s="192"/>
      <c r="AG238" s="192"/>
      <c r="AH238" s="192"/>
      <c r="AI238" s="192"/>
      <c r="AJ238" s="192"/>
      <c r="AK238" s="192"/>
      <c r="AL238" s="192"/>
      <c r="AM238" s="192"/>
    </row>
    <row r="239" spans="4:39">
      <c r="D239" s="86"/>
      <c r="E239" s="86"/>
      <c r="K239" s="192"/>
      <c r="L239" s="192"/>
      <c r="M239" s="192"/>
      <c r="N239" s="192"/>
      <c r="O239" s="192"/>
      <c r="P239" s="192"/>
      <c r="Q239" s="192"/>
      <c r="R239" s="192"/>
      <c r="S239" s="192"/>
      <c r="T239" s="192"/>
      <c r="U239" s="192"/>
      <c r="V239" s="192"/>
      <c r="W239" s="192"/>
      <c r="X239" s="192"/>
      <c r="Y239" s="192"/>
      <c r="Z239" s="192"/>
      <c r="AA239" s="192"/>
      <c r="AB239" s="192"/>
      <c r="AC239" s="192"/>
      <c r="AD239" s="192"/>
      <c r="AE239" s="192"/>
      <c r="AF239" s="192"/>
      <c r="AG239" s="192"/>
      <c r="AH239" s="192"/>
      <c r="AI239" s="192"/>
      <c r="AJ239" s="192"/>
      <c r="AK239" s="192"/>
      <c r="AL239" s="192"/>
      <c r="AM239" s="192"/>
    </row>
    <row r="240" spans="4:39">
      <c r="D240" s="86"/>
      <c r="E240" s="86"/>
      <c r="K240" s="192"/>
      <c r="L240" s="192"/>
      <c r="M240" s="192"/>
      <c r="N240" s="192"/>
      <c r="O240" s="192"/>
      <c r="P240" s="192"/>
      <c r="Q240" s="192"/>
      <c r="R240" s="192"/>
      <c r="S240" s="192"/>
      <c r="T240" s="192"/>
      <c r="U240" s="192"/>
      <c r="V240" s="192"/>
      <c r="W240" s="192"/>
      <c r="X240" s="192"/>
      <c r="Y240" s="192"/>
      <c r="Z240" s="192"/>
      <c r="AA240" s="192"/>
      <c r="AB240" s="192"/>
      <c r="AC240" s="192"/>
      <c r="AD240" s="192"/>
      <c r="AE240" s="192"/>
      <c r="AF240" s="192"/>
      <c r="AG240" s="192"/>
      <c r="AH240" s="192"/>
      <c r="AI240" s="192"/>
      <c r="AJ240" s="192"/>
      <c r="AK240" s="192"/>
      <c r="AL240" s="192"/>
      <c r="AM240" s="192"/>
    </row>
    <row r="241" spans="4:39">
      <c r="D241" s="86"/>
      <c r="E241" s="86"/>
      <c r="K241" s="192"/>
      <c r="L241" s="192"/>
      <c r="M241" s="192"/>
      <c r="N241" s="192"/>
      <c r="O241" s="192"/>
      <c r="P241" s="192"/>
      <c r="Q241" s="192"/>
      <c r="R241" s="192"/>
      <c r="S241" s="192"/>
      <c r="T241" s="192"/>
      <c r="U241" s="192"/>
      <c r="V241" s="192"/>
      <c r="W241" s="192"/>
      <c r="X241" s="192"/>
      <c r="Y241" s="192"/>
      <c r="Z241" s="192"/>
      <c r="AA241" s="192"/>
      <c r="AB241" s="192"/>
      <c r="AC241" s="192"/>
      <c r="AD241" s="192"/>
      <c r="AE241" s="192"/>
      <c r="AF241" s="192"/>
      <c r="AG241" s="192"/>
      <c r="AH241" s="192"/>
      <c r="AI241" s="192"/>
      <c r="AJ241" s="192"/>
      <c r="AK241" s="192"/>
      <c r="AL241" s="192"/>
      <c r="AM241" s="192"/>
    </row>
    <row r="242" spans="4:39">
      <c r="D242" s="86"/>
      <c r="E242" s="86"/>
      <c r="K242" s="192"/>
      <c r="L242" s="192"/>
      <c r="M242" s="192"/>
      <c r="N242" s="192"/>
      <c r="O242" s="192"/>
      <c r="P242" s="192"/>
      <c r="Q242" s="192"/>
      <c r="R242" s="192"/>
      <c r="S242" s="192"/>
      <c r="T242" s="192"/>
      <c r="U242" s="192"/>
      <c r="V242" s="192"/>
      <c r="W242" s="192"/>
      <c r="X242" s="192"/>
      <c r="Y242" s="192"/>
      <c r="Z242" s="192"/>
      <c r="AA242" s="192"/>
      <c r="AB242" s="192"/>
      <c r="AC242" s="192"/>
      <c r="AD242" s="192"/>
      <c r="AE242" s="192"/>
      <c r="AF242" s="192"/>
      <c r="AG242" s="192"/>
      <c r="AH242" s="192"/>
      <c r="AI242" s="192"/>
      <c r="AJ242" s="192"/>
      <c r="AK242" s="192"/>
      <c r="AL242" s="192"/>
      <c r="AM242" s="192"/>
    </row>
    <row r="243" spans="4:39">
      <c r="D243" s="86"/>
      <c r="E243" s="86"/>
      <c r="K243" s="192"/>
      <c r="L243" s="192"/>
      <c r="M243" s="192"/>
      <c r="N243" s="192"/>
      <c r="O243" s="192"/>
      <c r="P243" s="192"/>
      <c r="Q243" s="192"/>
      <c r="R243" s="192"/>
      <c r="S243" s="192"/>
      <c r="T243" s="192"/>
      <c r="U243" s="192"/>
      <c r="V243" s="192"/>
      <c r="W243" s="192"/>
      <c r="X243" s="192"/>
      <c r="Y243" s="192"/>
      <c r="Z243" s="192"/>
      <c r="AA243" s="192"/>
      <c r="AB243" s="192"/>
      <c r="AC243" s="192"/>
      <c r="AD243" s="192"/>
      <c r="AE243" s="192"/>
      <c r="AF243" s="192"/>
      <c r="AG243" s="192"/>
      <c r="AH243" s="192"/>
      <c r="AI243" s="192"/>
      <c r="AJ243" s="192"/>
      <c r="AK243" s="192"/>
      <c r="AL243" s="192"/>
      <c r="AM243" s="192"/>
    </row>
    <row r="244" spans="4:39">
      <c r="D244" s="86"/>
      <c r="E244" s="86"/>
      <c r="K244" s="192"/>
      <c r="L244" s="192"/>
      <c r="M244" s="192"/>
      <c r="N244" s="192"/>
      <c r="O244" s="192"/>
      <c r="P244" s="192"/>
      <c r="Q244" s="192"/>
      <c r="R244" s="192"/>
      <c r="S244" s="192"/>
      <c r="T244" s="192"/>
      <c r="U244" s="192"/>
      <c r="V244" s="192"/>
      <c r="W244" s="192"/>
      <c r="X244" s="192"/>
      <c r="Y244" s="192"/>
      <c r="Z244" s="192"/>
      <c r="AA244" s="192"/>
      <c r="AB244" s="192"/>
      <c r="AC244" s="192"/>
      <c r="AD244" s="192"/>
      <c r="AE244" s="192"/>
      <c r="AF244" s="192"/>
      <c r="AG244" s="192"/>
      <c r="AH244" s="192"/>
      <c r="AI244" s="192"/>
      <c r="AJ244" s="192"/>
      <c r="AK244" s="192"/>
      <c r="AL244" s="192"/>
      <c r="AM244" s="192"/>
    </row>
    <row r="245" spans="4:39">
      <c r="D245" s="86"/>
      <c r="E245" s="86"/>
      <c r="K245" s="192"/>
      <c r="L245" s="192"/>
      <c r="M245" s="192"/>
      <c r="N245" s="192"/>
      <c r="O245" s="192"/>
      <c r="P245" s="192"/>
      <c r="Q245" s="192"/>
      <c r="R245" s="192"/>
      <c r="S245" s="192"/>
      <c r="T245" s="192"/>
      <c r="U245" s="192"/>
      <c r="V245" s="192"/>
      <c r="W245" s="192"/>
      <c r="X245" s="192"/>
      <c r="Y245" s="192"/>
      <c r="Z245" s="192"/>
      <c r="AA245" s="192"/>
      <c r="AB245" s="192"/>
      <c r="AC245" s="192"/>
      <c r="AD245" s="192"/>
      <c r="AE245" s="192"/>
      <c r="AF245" s="192"/>
      <c r="AG245" s="192"/>
      <c r="AH245" s="192"/>
      <c r="AI245" s="192"/>
      <c r="AJ245" s="192"/>
      <c r="AK245" s="192"/>
      <c r="AL245" s="192"/>
      <c r="AM245" s="192"/>
    </row>
    <row r="246" spans="4:39">
      <c r="D246" s="86"/>
      <c r="E246" s="86"/>
      <c r="K246" s="192"/>
      <c r="L246" s="192"/>
      <c r="M246" s="192"/>
      <c r="N246" s="192"/>
      <c r="O246" s="192"/>
      <c r="P246" s="192"/>
      <c r="Q246" s="192"/>
      <c r="R246" s="192"/>
      <c r="S246" s="192"/>
      <c r="T246" s="192"/>
      <c r="U246" s="192"/>
      <c r="V246" s="192"/>
      <c r="W246" s="192"/>
      <c r="X246" s="192"/>
      <c r="Y246" s="192"/>
      <c r="Z246" s="192"/>
      <c r="AA246" s="192"/>
      <c r="AB246" s="192"/>
      <c r="AC246" s="192"/>
      <c r="AD246" s="192"/>
      <c r="AE246" s="192"/>
      <c r="AF246" s="192"/>
      <c r="AG246" s="192"/>
      <c r="AH246" s="192"/>
      <c r="AI246" s="192"/>
      <c r="AJ246" s="192"/>
      <c r="AK246" s="192"/>
      <c r="AL246" s="192"/>
      <c r="AM246" s="192"/>
    </row>
    <row r="247" spans="4:39">
      <c r="D247" s="86"/>
      <c r="E247" s="86"/>
      <c r="K247" s="192"/>
      <c r="L247" s="192"/>
      <c r="M247" s="192"/>
      <c r="N247" s="192"/>
      <c r="O247" s="192"/>
      <c r="P247" s="192"/>
      <c r="Q247" s="192"/>
      <c r="R247" s="192"/>
      <c r="S247" s="192"/>
      <c r="T247" s="192"/>
      <c r="U247" s="192"/>
      <c r="V247" s="192"/>
      <c r="W247" s="192"/>
      <c r="X247" s="192"/>
      <c r="Y247" s="192"/>
      <c r="Z247" s="192"/>
      <c r="AA247" s="192"/>
      <c r="AB247" s="192"/>
      <c r="AC247" s="192"/>
      <c r="AD247" s="192"/>
      <c r="AE247" s="192"/>
      <c r="AF247" s="192"/>
      <c r="AG247" s="192"/>
      <c r="AH247" s="192"/>
      <c r="AI247" s="192"/>
      <c r="AJ247" s="192"/>
      <c r="AK247" s="192"/>
      <c r="AL247" s="192"/>
      <c r="AM247" s="192"/>
    </row>
    <row r="248" spans="4:39">
      <c r="D248" s="86"/>
      <c r="E248" s="86"/>
      <c r="K248" s="192"/>
      <c r="L248" s="192"/>
      <c r="M248" s="192"/>
      <c r="N248" s="192"/>
      <c r="O248" s="192"/>
      <c r="P248" s="192"/>
      <c r="Q248" s="192"/>
      <c r="R248" s="192"/>
      <c r="S248" s="192"/>
      <c r="T248" s="192"/>
      <c r="U248" s="192"/>
      <c r="V248" s="192"/>
      <c r="W248" s="192"/>
      <c r="X248" s="192"/>
      <c r="Y248" s="192"/>
      <c r="Z248" s="192"/>
      <c r="AA248" s="192"/>
      <c r="AB248" s="192"/>
      <c r="AC248" s="192"/>
      <c r="AD248" s="192"/>
      <c r="AE248" s="192"/>
      <c r="AF248" s="192"/>
      <c r="AG248" s="192"/>
      <c r="AH248" s="192"/>
      <c r="AI248" s="192"/>
      <c r="AJ248" s="192"/>
      <c r="AK248" s="192"/>
      <c r="AL248" s="192"/>
      <c r="AM248" s="192"/>
    </row>
    <row r="249" spans="4:39">
      <c r="D249" s="86"/>
      <c r="E249" s="86"/>
      <c r="K249" s="192"/>
      <c r="L249" s="192"/>
      <c r="M249" s="192"/>
      <c r="N249" s="192"/>
      <c r="O249" s="192"/>
      <c r="P249" s="192"/>
      <c r="Q249" s="192"/>
      <c r="R249" s="192"/>
      <c r="S249" s="192"/>
      <c r="T249" s="192"/>
      <c r="U249" s="192"/>
      <c r="V249" s="192"/>
      <c r="W249" s="192"/>
      <c r="X249" s="192"/>
      <c r="Y249" s="192"/>
      <c r="Z249" s="192"/>
      <c r="AA249" s="192"/>
      <c r="AB249" s="192"/>
      <c r="AC249" s="192"/>
      <c r="AD249" s="192"/>
      <c r="AE249" s="192"/>
      <c r="AF249" s="192"/>
      <c r="AG249" s="192"/>
      <c r="AH249" s="192"/>
      <c r="AI249" s="192"/>
      <c r="AJ249" s="192"/>
      <c r="AK249" s="192"/>
      <c r="AL249" s="192"/>
      <c r="AM249" s="192"/>
    </row>
    <row r="250" spans="4:39">
      <c r="D250" s="86"/>
      <c r="E250" s="86"/>
      <c r="K250" s="192"/>
      <c r="L250" s="192"/>
      <c r="M250" s="192"/>
      <c r="N250" s="192"/>
      <c r="O250" s="192"/>
      <c r="P250" s="192"/>
      <c r="Q250" s="192"/>
      <c r="R250" s="192"/>
      <c r="S250" s="192"/>
      <c r="T250" s="192"/>
      <c r="U250" s="192"/>
      <c r="V250" s="192"/>
      <c r="W250" s="192"/>
      <c r="X250" s="192"/>
      <c r="Y250" s="192"/>
      <c r="Z250" s="192"/>
      <c r="AA250" s="192"/>
      <c r="AB250" s="192"/>
      <c r="AC250" s="192"/>
      <c r="AD250" s="192"/>
      <c r="AE250" s="192"/>
      <c r="AF250" s="192"/>
      <c r="AG250" s="192"/>
      <c r="AH250" s="192"/>
      <c r="AI250" s="192"/>
      <c r="AJ250" s="192"/>
      <c r="AK250" s="192"/>
      <c r="AL250" s="192"/>
      <c r="AM250" s="192"/>
    </row>
    <row r="251" spans="4:39">
      <c r="D251" s="86"/>
      <c r="E251" s="86"/>
      <c r="K251" s="192"/>
      <c r="L251" s="192"/>
      <c r="M251" s="192"/>
      <c r="N251" s="192"/>
      <c r="O251" s="192"/>
      <c r="P251" s="192"/>
      <c r="Q251" s="192"/>
      <c r="R251" s="192"/>
      <c r="S251" s="192"/>
      <c r="T251" s="192"/>
      <c r="U251" s="192"/>
      <c r="V251" s="192"/>
      <c r="W251" s="192"/>
      <c r="X251" s="192"/>
      <c r="Y251" s="192"/>
      <c r="Z251" s="192"/>
      <c r="AA251" s="192"/>
      <c r="AB251" s="192"/>
      <c r="AC251" s="192"/>
      <c r="AD251" s="192"/>
      <c r="AE251" s="192"/>
      <c r="AF251" s="192"/>
      <c r="AG251" s="192"/>
      <c r="AH251" s="192"/>
      <c r="AI251" s="192"/>
      <c r="AJ251" s="192"/>
      <c r="AK251" s="192"/>
      <c r="AL251" s="192"/>
      <c r="AM251" s="192"/>
    </row>
    <row r="252" spans="4:39">
      <c r="D252" s="86"/>
      <c r="E252" s="86"/>
      <c r="K252" s="192"/>
      <c r="L252" s="192"/>
      <c r="M252" s="192"/>
      <c r="N252" s="192"/>
      <c r="O252" s="192"/>
      <c r="P252" s="192"/>
      <c r="Q252" s="192"/>
      <c r="R252" s="192"/>
      <c r="S252" s="192"/>
      <c r="T252" s="192"/>
      <c r="U252" s="192"/>
      <c r="V252" s="192"/>
      <c r="W252" s="192"/>
      <c r="X252" s="192"/>
      <c r="Y252" s="192"/>
      <c r="Z252" s="192"/>
      <c r="AA252" s="192"/>
      <c r="AB252" s="192"/>
      <c r="AC252" s="192"/>
      <c r="AD252" s="192"/>
      <c r="AE252" s="192"/>
      <c r="AF252" s="192"/>
      <c r="AG252" s="192"/>
      <c r="AH252" s="192"/>
      <c r="AI252" s="192"/>
      <c r="AJ252" s="192"/>
      <c r="AK252" s="192"/>
      <c r="AL252" s="192"/>
      <c r="AM252" s="192"/>
    </row>
    <row r="253" spans="4:39">
      <c r="D253" s="86"/>
      <c r="E253" s="86"/>
      <c r="K253" s="192"/>
      <c r="L253" s="192"/>
      <c r="M253" s="192"/>
      <c r="N253" s="192"/>
      <c r="O253" s="192"/>
      <c r="P253" s="192"/>
      <c r="Q253" s="192"/>
      <c r="R253" s="192"/>
      <c r="S253" s="192"/>
      <c r="T253" s="192"/>
      <c r="U253" s="192"/>
      <c r="V253" s="192"/>
      <c r="W253" s="192"/>
      <c r="X253" s="192"/>
      <c r="Y253" s="192"/>
      <c r="Z253" s="192"/>
      <c r="AA253" s="192"/>
      <c r="AB253" s="192"/>
      <c r="AC253" s="192"/>
      <c r="AD253" s="192"/>
      <c r="AE253" s="192"/>
      <c r="AF253" s="192"/>
      <c r="AG253" s="192"/>
      <c r="AH253" s="192"/>
      <c r="AI253" s="192"/>
      <c r="AJ253" s="192"/>
      <c r="AK253" s="192"/>
      <c r="AL253" s="192"/>
      <c r="AM253" s="192"/>
    </row>
    <row r="254" spans="4:39">
      <c r="D254" s="86"/>
      <c r="E254" s="86"/>
      <c r="K254" s="192"/>
      <c r="L254" s="192"/>
      <c r="M254" s="192"/>
      <c r="N254" s="192"/>
      <c r="O254" s="192"/>
      <c r="P254" s="192"/>
      <c r="Q254" s="192"/>
      <c r="R254" s="192"/>
      <c r="S254" s="192"/>
      <c r="T254" s="192"/>
      <c r="U254" s="192"/>
      <c r="V254" s="192"/>
      <c r="W254" s="192"/>
      <c r="X254" s="192"/>
      <c r="Y254" s="192"/>
      <c r="Z254" s="192"/>
      <c r="AA254" s="192"/>
      <c r="AB254" s="192"/>
      <c r="AC254" s="192"/>
      <c r="AD254" s="192"/>
      <c r="AE254" s="192"/>
      <c r="AF254" s="192"/>
      <c r="AG254" s="192"/>
      <c r="AH254" s="192"/>
      <c r="AI254" s="192"/>
      <c r="AJ254" s="192"/>
      <c r="AK254" s="192"/>
      <c r="AL254" s="192"/>
      <c r="AM254" s="192"/>
    </row>
    <row r="255" spans="4:39">
      <c r="D255" s="86"/>
      <c r="E255" s="86"/>
      <c r="K255" s="192"/>
      <c r="L255" s="192"/>
      <c r="M255" s="192"/>
      <c r="N255" s="192"/>
      <c r="O255" s="192"/>
      <c r="P255" s="192"/>
      <c r="Q255" s="192"/>
      <c r="R255" s="192"/>
      <c r="S255" s="192"/>
      <c r="T255" s="192"/>
      <c r="U255" s="192"/>
      <c r="V255" s="192"/>
      <c r="W255" s="192"/>
      <c r="X255" s="192"/>
      <c r="Y255" s="192"/>
      <c r="Z255" s="192"/>
      <c r="AA255" s="192"/>
      <c r="AB255" s="192"/>
      <c r="AC255" s="192"/>
      <c r="AD255" s="192"/>
      <c r="AE255" s="192"/>
      <c r="AF255" s="192"/>
      <c r="AG255" s="192"/>
      <c r="AH255" s="192"/>
      <c r="AI255" s="192"/>
      <c r="AJ255" s="192"/>
      <c r="AK255" s="192"/>
      <c r="AL255" s="192"/>
      <c r="AM255" s="192"/>
    </row>
    <row r="256" spans="4:39">
      <c r="D256" s="86"/>
      <c r="E256" s="86"/>
      <c r="K256" s="192"/>
      <c r="L256" s="192"/>
      <c r="M256" s="192"/>
      <c r="N256" s="192"/>
      <c r="O256" s="192"/>
      <c r="P256" s="192"/>
      <c r="Q256" s="192"/>
      <c r="R256" s="192"/>
      <c r="S256" s="192"/>
      <c r="T256" s="192"/>
      <c r="U256" s="192"/>
      <c r="V256" s="192"/>
      <c r="W256" s="192"/>
      <c r="X256" s="192"/>
      <c r="Y256" s="192"/>
      <c r="Z256" s="192"/>
      <c r="AA256" s="192"/>
      <c r="AB256" s="192"/>
      <c r="AC256" s="192"/>
      <c r="AD256" s="192"/>
      <c r="AE256" s="192"/>
      <c r="AF256" s="192"/>
      <c r="AG256" s="192"/>
      <c r="AH256" s="192"/>
      <c r="AI256" s="192"/>
      <c r="AJ256" s="192"/>
      <c r="AK256" s="192"/>
      <c r="AL256" s="192"/>
      <c r="AM256" s="192"/>
    </row>
    <row r="257" spans="4:39">
      <c r="D257" s="86"/>
      <c r="E257" s="86"/>
      <c r="K257" s="192"/>
      <c r="L257" s="192"/>
      <c r="M257" s="192"/>
      <c r="N257" s="192"/>
      <c r="O257" s="192"/>
      <c r="P257" s="192"/>
      <c r="Q257" s="192"/>
      <c r="R257" s="192"/>
      <c r="S257" s="192"/>
      <c r="T257" s="192"/>
      <c r="U257" s="192"/>
      <c r="V257" s="192"/>
      <c r="W257" s="192"/>
      <c r="X257" s="192"/>
      <c r="Y257" s="192"/>
      <c r="Z257" s="192"/>
      <c r="AA257" s="192"/>
      <c r="AB257" s="192"/>
      <c r="AC257" s="192"/>
      <c r="AD257" s="192"/>
      <c r="AE257" s="192"/>
      <c r="AF257" s="192"/>
      <c r="AG257" s="192"/>
      <c r="AH257" s="192"/>
      <c r="AI257" s="192"/>
      <c r="AJ257" s="192"/>
      <c r="AK257" s="192"/>
      <c r="AL257" s="192"/>
      <c r="AM257" s="192"/>
    </row>
    <row r="258" spans="4:39">
      <c r="D258" s="86"/>
      <c r="E258" s="86"/>
      <c r="K258" s="192"/>
      <c r="L258" s="192"/>
      <c r="M258" s="192"/>
      <c r="N258" s="192"/>
      <c r="O258" s="192"/>
      <c r="P258" s="192"/>
      <c r="Q258" s="192"/>
      <c r="R258" s="192"/>
      <c r="S258" s="192"/>
      <c r="T258" s="192"/>
      <c r="U258" s="192"/>
      <c r="V258" s="192"/>
      <c r="W258" s="192"/>
      <c r="X258" s="192"/>
      <c r="Y258" s="192"/>
      <c r="Z258" s="192"/>
      <c r="AA258" s="192"/>
      <c r="AB258" s="192"/>
      <c r="AC258" s="192"/>
      <c r="AD258" s="192"/>
      <c r="AE258" s="192"/>
      <c r="AF258" s="192"/>
      <c r="AG258" s="192"/>
      <c r="AH258" s="192"/>
      <c r="AI258" s="192"/>
      <c r="AJ258" s="192"/>
      <c r="AK258" s="192"/>
      <c r="AL258" s="192"/>
      <c r="AM258" s="192"/>
    </row>
    <row r="259" spans="4:39">
      <c r="D259" s="86"/>
      <c r="E259" s="86"/>
      <c r="K259" s="192"/>
      <c r="L259" s="192"/>
      <c r="M259" s="192"/>
      <c r="N259" s="192"/>
      <c r="O259" s="192"/>
      <c r="P259" s="192"/>
      <c r="Q259" s="192"/>
      <c r="R259" s="192"/>
      <c r="S259" s="192"/>
      <c r="T259" s="192"/>
      <c r="U259" s="192"/>
      <c r="V259" s="192"/>
      <c r="W259" s="192"/>
      <c r="X259" s="192"/>
      <c r="Y259" s="192"/>
      <c r="Z259" s="192"/>
      <c r="AA259" s="192"/>
      <c r="AB259" s="192"/>
      <c r="AC259" s="192"/>
      <c r="AD259" s="192"/>
      <c r="AE259" s="192"/>
      <c r="AF259" s="192"/>
      <c r="AG259" s="192"/>
      <c r="AH259" s="192"/>
      <c r="AI259" s="192"/>
      <c r="AJ259" s="192"/>
      <c r="AK259" s="192"/>
      <c r="AL259" s="192"/>
      <c r="AM259" s="192"/>
    </row>
    <row r="260" spans="4:39">
      <c r="D260" s="86"/>
      <c r="E260" s="86"/>
      <c r="K260" s="192"/>
      <c r="L260" s="192"/>
      <c r="M260" s="192"/>
      <c r="N260" s="192"/>
      <c r="O260" s="192"/>
      <c r="P260" s="192"/>
      <c r="Q260" s="192"/>
      <c r="R260" s="192"/>
      <c r="S260" s="192"/>
      <c r="T260" s="192"/>
      <c r="U260" s="192"/>
      <c r="V260" s="192"/>
      <c r="W260" s="192"/>
      <c r="X260" s="192"/>
      <c r="Y260" s="192"/>
      <c r="Z260" s="192"/>
      <c r="AA260" s="192"/>
      <c r="AB260" s="192"/>
      <c r="AC260" s="192"/>
      <c r="AD260" s="192"/>
      <c r="AE260" s="192"/>
      <c r="AF260" s="192"/>
      <c r="AG260" s="192"/>
      <c r="AH260" s="192"/>
      <c r="AI260" s="192"/>
      <c r="AJ260" s="192"/>
      <c r="AK260" s="192"/>
      <c r="AL260" s="192"/>
      <c r="AM260" s="192"/>
    </row>
    <row r="261" spans="4:39">
      <c r="D261" s="86"/>
      <c r="E261" s="86"/>
      <c r="K261" s="192"/>
      <c r="L261" s="192"/>
      <c r="M261" s="192"/>
      <c r="N261" s="192"/>
      <c r="O261" s="192"/>
      <c r="P261" s="192"/>
      <c r="Q261" s="192"/>
      <c r="R261" s="192"/>
      <c r="S261" s="192"/>
      <c r="T261" s="192"/>
      <c r="U261" s="192"/>
      <c r="V261" s="192"/>
      <c r="W261" s="192"/>
      <c r="X261" s="192"/>
      <c r="Y261" s="192"/>
      <c r="Z261" s="192"/>
      <c r="AA261" s="192"/>
      <c r="AB261" s="192"/>
      <c r="AC261" s="192"/>
      <c r="AD261" s="192"/>
      <c r="AE261" s="192"/>
      <c r="AF261" s="192"/>
      <c r="AG261" s="192"/>
      <c r="AH261" s="192"/>
      <c r="AI261" s="192"/>
      <c r="AJ261" s="192"/>
      <c r="AK261" s="192"/>
      <c r="AL261" s="192"/>
      <c r="AM261" s="192"/>
    </row>
    <row r="262" spans="4:39">
      <c r="D262" s="86"/>
      <c r="E262" s="86"/>
      <c r="K262" s="192"/>
      <c r="L262" s="192"/>
      <c r="M262" s="192"/>
      <c r="N262" s="192"/>
      <c r="O262" s="192"/>
      <c r="P262" s="192"/>
      <c r="Q262" s="192"/>
      <c r="R262" s="192"/>
      <c r="S262" s="192"/>
      <c r="T262" s="192"/>
      <c r="U262" s="192"/>
      <c r="V262" s="192"/>
      <c r="W262" s="192"/>
      <c r="X262" s="192"/>
      <c r="Y262" s="192"/>
      <c r="Z262" s="192"/>
      <c r="AA262" s="192"/>
      <c r="AB262" s="192"/>
      <c r="AC262" s="192"/>
      <c r="AD262" s="192"/>
      <c r="AE262" s="192"/>
      <c r="AF262" s="192"/>
      <c r="AG262" s="192"/>
      <c r="AH262" s="192"/>
      <c r="AI262" s="192"/>
      <c r="AJ262" s="192"/>
      <c r="AK262" s="192"/>
      <c r="AL262" s="192"/>
      <c r="AM262" s="192"/>
    </row>
    <row r="263" spans="4:39">
      <c r="D263" s="86"/>
      <c r="E263" s="86"/>
      <c r="K263" s="192"/>
      <c r="L263" s="192"/>
      <c r="M263" s="192"/>
      <c r="N263" s="192"/>
      <c r="O263" s="192"/>
      <c r="P263" s="192"/>
      <c r="Q263" s="192"/>
      <c r="R263" s="192"/>
      <c r="S263" s="192"/>
      <c r="T263" s="192"/>
      <c r="U263" s="192"/>
      <c r="V263" s="192"/>
      <c r="W263" s="192"/>
      <c r="X263" s="192"/>
      <c r="Y263" s="192"/>
      <c r="Z263" s="192"/>
      <c r="AA263" s="192"/>
      <c r="AB263" s="192"/>
      <c r="AC263" s="192"/>
      <c r="AD263" s="192"/>
      <c r="AE263" s="192"/>
      <c r="AF263" s="192"/>
      <c r="AG263" s="192"/>
      <c r="AH263" s="192"/>
      <c r="AI263" s="192"/>
      <c r="AJ263" s="192"/>
      <c r="AK263" s="192"/>
      <c r="AL263" s="192"/>
      <c r="AM263" s="192"/>
    </row>
    <row r="264" spans="4:39">
      <c r="D264" s="86"/>
      <c r="E264" s="86"/>
      <c r="K264" s="192"/>
      <c r="L264" s="192"/>
      <c r="M264" s="192"/>
      <c r="N264" s="192"/>
      <c r="O264" s="192"/>
      <c r="P264" s="192"/>
      <c r="Q264" s="192"/>
      <c r="R264" s="192"/>
      <c r="S264" s="192"/>
      <c r="T264" s="192"/>
      <c r="U264" s="192"/>
      <c r="V264" s="192"/>
      <c r="W264" s="192"/>
      <c r="X264" s="192"/>
      <c r="Y264" s="192"/>
      <c r="Z264" s="192"/>
      <c r="AA264" s="192"/>
      <c r="AB264" s="192"/>
      <c r="AC264" s="192"/>
      <c r="AD264" s="192"/>
      <c r="AE264" s="192"/>
      <c r="AF264" s="192"/>
      <c r="AG264" s="192"/>
      <c r="AH264" s="192"/>
      <c r="AI264" s="192"/>
      <c r="AJ264" s="192"/>
      <c r="AK264" s="192"/>
      <c r="AL264" s="192"/>
      <c r="AM264" s="192"/>
    </row>
    <row r="265" spans="4:39">
      <c r="D265" s="86"/>
      <c r="E265" s="86"/>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c r="AK265" s="192"/>
      <c r="AL265" s="192"/>
      <c r="AM265" s="192"/>
    </row>
    <row r="266" spans="4:39">
      <c r="D266" s="86"/>
      <c r="E266" s="86"/>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c r="AK266" s="192"/>
      <c r="AL266" s="192"/>
      <c r="AM266" s="192"/>
    </row>
    <row r="267" spans="4:39">
      <c r="D267" s="86"/>
      <c r="E267" s="86"/>
      <c r="K267" s="192"/>
      <c r="L267" s="192"/>
      <c r="M267" s="192"/>
      <c r="N267" s="192"/>
      <c r="O267" s="192"/>
      <c r="P267" s="192"/>
      <c r="Q267" s="192"/>
      <c r="R267" s="192"/>
      <c r="S267" s="192"/>
      <c r="T267" s="192"/>
      <c r="U267" s="192"/>
      <c r="V267" s="192"/>
      <c r="W267" s="192"/>
      <c r="X267" s="192"/>
      <c r="Y267" s="192"/>
      <c r="Z267" s="192"/>
      <c r="AA267" s="192"/>
      <c r="AB267" s="192"/>
      <c r="AC267" s="192"/>
      <c r="AD267" s="192"/>
      <c r="AE267" s="192"/>
      <c r="AF267" s="192"/>
      <c r="AG267" s="192"/>
      <c r="AH267" s="192"/>
      <c r="AI267" s="192"/>
      <c r="AJ267" s="192"/>
      <c r="AK267" s="192"/>
      <c r="AL267" s="192"/>
      <c r="AM267" s="192"/>
    </row>
    <row r="268" spans="4:39">
      <c r="D268" s="86"/>
      <c r="E268" s="86"/>
      <c r="K268" s="192"/>
      <c r="L268" s="192"/>
      <c r="M268" s="192"/>
      <c r="N268" s="192"/>
      <c r="O268" s="192"/>
      <c r="P268" s="192"/>
      <c r="Q268" s="192"/>
      <c r="R268" s="192"/>
      <c r="S268" s="192"/>
      <c r="T268" s="192"/>
      <c r="U268" s="192"/>
      <c r="V268" s="192"/>
      <c r="W268" s="192"/>
      <c r="X268" s="192"/>
      <c r="Y268" s="192"/>
      <c r="Z268" s="192"/>
      <c r="AA268" s="192"/>
      <c r="AB268" s="192"/>
      <c r="AC268" s="192"/>
      <c r="AD268" s="192"/>
      <c r="AE268" s="192"/>
      <c r="AF268" s="192"/>
      <c r="AG268" s="192"/>
      <c r="AH268" s="192"/>
      <c r="AI268" s="192"/>
      <c r="AJ268" s="192"/>
      <c r="AK268" s="192"/>
      <c r="AL268" s="192"/>
      <c r="AM268" s="192"/>
    </row>
    <row r="269" spans="4:39">
      <c r="D269" s="86"/>
      <c r="E269" s="86"/>
      <c r="K269" s="192"/>
      <c r="L269" s="192"/>
      <c r="M269" s="192"/>
      <c r="N269" s="192"/>
      <c r="O269" s="192"/>
      <c r="P269" s="192"/>
      <c r="Q269" s="192"/>
      <c r="R269" s="192"/>
      <c r="S269" s="192"/>
      <c r="T269" s="192"/>
      <c r="U269" s="192"/>
      <c r="V269" s="192"/>
      <c r="W269" s="192"/>
      <c r="X269" s="192"/>
      <c r="Y269" s="192"/>
      <c r="Z269" s="192"/>
      <c r="AA269" s="192"/>
      <c r="AB269" s="192"/>
      <c r="AC269" s="192"/>
      <c r="AD269" s="192"/>
      <c r="AE269" s="192"/>
      <c r="AF269" s="192"/>
      <c r="AG269" s="192"/>
      <c r="AH269" s="192"/>
      <c r="AI269" s="192"/>
      <c r="AJ269" s="192"/>
      <c r="AK269" s="192"/>
      <c r="AL269" s="192"/>
      <c r="AM269" s="192"/>
    </row>
    <row r="270" spans="4:39">
      <c r="D270" s="86"/>
      <c r="E270" s="86"/>
      <c r="K270" s="192"/>
      <c r="L270" s="192"/>
      <c r="M270" s="192"/>
      <c r="N270" s="192"/>
      <c r="O270" s="192"/>
      <c r="P270" s="192"/>
      <c r="Q270" s="192"/>
      <c r="R270" s="192"/>
      <c r="S270" s="192"/>
      <c r="T270" s="192"/>
      <c r="U270" s="192"/>
      <c r="V270" s="192"/>
      <c r="W270" s="192"/>
      <c r="X270" s="192"/>
      <c r="Y270" s="192"/>
      <c r="Z270" s="192"/>
      <c r="AA270" s="192"/>
      <c r="AB270" s="192"/>
      <c r="AC270" s="192"/>
      <c r="AD270" s="192"/>
      <c r="AE270" s="192"/>
      <c r="AF270" s="192"/>
      <c r="AG270" s="192"/>
      <c r="AH270" s="192"/>
      <c r="AI270" s="192"/>
      <c r="AJ270" s="192"/>
      <c r="AK270" s="192"/>
      <c r="AL270" s="192"/>
      <c r="AM270" s="192"/>
    </row>
    <row r="271" spans="4:39">
      <c r="D271" s="86"/>
      <c r="E271" s="86"/>
      <c r="K271" s="192"/>
      <c r="L271" s="192"/>
      <c r="M271" s="192"/>
      <c r="N271" s="192"/>
      <c r="O271" s="192"/>
      <c r="P271" s="192"/>
      <c r="Q271" s="192"/>
      <c r="R271" s="192"/>
      <c r="S271" s="192"/>
      <c r="T271" s="192"/>
      <c r="U271" s="192"/>
      <c r="V271" s="192"/>
      <c r="W271" s="192"/>
      <c r="X271" s="192"/>
      <c r="Y271" s="192"/>
      <c r="Z271" s="192"/>
      <c r="AA271" s="192"/>
      <c r="AB271" s="192"/>
      <c r="AC271" s="192"/>
      <c r="AD271" s="192"/>
      <c r="AE271" s="192"/>
      <c r="AF271" s="192"/>
      <c r="AG271" s="192"/>
      <c r="AH271" s="192"/>
      <c r="AI271" s="192"/>
      <c r="AJ271" s="192"/>
      <c r="AK271" s="192"/>
      <c r="AL271" s="192"/>
      <c r="AM271" s="192"/>
    </row>
    <row r="272" spans="4:39">
      <c r="D272" s="86"/>
      <c r="E272" s="86"/>
      <c r="K272" s="192"/>
      <c r="L272" s="192"/>
      <c r="M272" s="192"/>
      <c r="N272" s="192"/>
      <c r="O272" s="192"/>
      <c r="P272" s="192"/>
      <c r="Q272" s="192"/>
      <c r="R272" s="192"/>
      <c r="S272" s="192"/>
      <c r="T272" s="192"/>
      <c r="U272" s="192"/>
      <c r="V272" s="192"/>
      <c r="W272" s="192"/>
      <c r="X272" s="192"/>
      <c r="Y272" s="192"/>
      <c r="Z272" s="192"/>
      <c r="AA272" s="192"/>
      <c r="AB272" s="192"/>
      <c r="AC272" s="192"/>
      <c r="AD272" s="192"/>
      <c r="AE272" s="192"/>
      <c r="AF272" s="192"/>
      <c r="AG272" s="192"/>
      <c r="AH272" s="192"/>
      <c r="AI272" s="192"/>
      <c r="AJ272" s="192"/>
      <c r="AK272" s="192"/>
      <c r="AL272" s="192"/>
      <c r="AM272" s="192"/>
    </row>
    <row r="273" spans="4:39">
      <c r="D273" s="86"/>
      <c r="E273" s="86"/>
      <c r="K273" s="192"/>
      <c r="L273" s="192"/>
      <c r="M273" s="192"/>
      <c r="N273" s="192"/>
      <c r="O273" s="192"/>
      <c r="P273" s="192"/>
      <c r="Q273" s="192"/>
      <c r="R273" s="192"/>
      <c r="S273" s="192"/>
      <c r="T273" s="192"/>
      <c r="U273" s="192"/>
      <c r="V273" s="192"/>
      <c r="W273" s="192"/>
      <c r="X273" s="192"/>
      <c r="Y273" s="192"/>
      <c r="Z273" s="192"/>
      <c r="AA273" s="192"/>
      <c r="AB273" s="192"/>
      <c r="AC273" s="192"/>
      <c r="AD273" s="192"/>
      <c r="AE273" s="192"/>
      <c r="AF273" s="192"/>
      <c r="AG273" s="192"/>
      <c r="AH273" s="192"/>
      <c r="AI273" s="192"/>
      <c r="AJ273" s="192"/>
      <c r="AK273" s="192"/>
      <c r="AL273" s="192"/>
      <c r="AM273" s="192"/>
    </row>
    <row r="274" spans="4:39">
      <c r="D274" s="86"/>
      <c r="E274" s="86"/>
      <c r="K274" s="192"/>
      <c r="L274" s="192"/>
      <c r="M274" s="192"/>
      <c r="N274" s="192"/>
      <c r="O274" s="192"/>
      <c r="P274" s="192"/>
      <c r="Q274" s="192"/>
      <c r="R274" s="192"/>
      <c r="S274" s="192"/>
      <c r="T274" s="192"/>
      <c r="U274" s="192"/>
      <c r="V274" s="192"/>
      <c r="W274" s="192"/>
      <c r="X274" s="192"/>
      <c r="Y274" s="192"/>
      <c r="Z274" s="192"/>
      <c r="AA274" s="192"/>
      <c r="AB274" s="192"/>
      <c r="AC274" s="192"/>
      <c r="AD274" s="192"/>
      <c r="AE274" s="192"/>
      <c r="AF274" s="192"/>
      <c r="AG274" s="192"/>
      <c r="AH274" s="192"/>
      <c r="AI274" s="192"/>
      <c r="AJ274" s="192"/>
      <c r="AK274" s="192"/>
      <c r="AL274" s="192"/>
      <c r="AM274" s="192"/>
    </row>
    <row r="275" spans="4:39">
      <c r="D275" s="86"/>
      <c r="E275" s="86"/>
      <c r="K275" s="192"/>
      <c r="L275" s="192"/>
      <c r="M275" s="192"/>
      <c r="N275" s="192"/>
      <c r="O275" s="192"/>
      <c r="P275" s="192"/>
      <c r="Q275" s="192"/>
      <c r="R275" s="192"/>
      <c r="S275" s="192"/>
      <c r="T275" s="192"/>
      <c r="U275" s="192"/>
      <c r="V275" s="192"/>
      <c r="W275" s="192"/>
      <c r="X275" s="192"/>
      <c r="Y275" s="192"/>
      <c r="Z275" s="192"/>
      <c r="AA275" s="192"/>
      <c r="AB275" s="192"/>
      <c r="AC275" s="192"/>
      <c r="AD275" s="192"/>
      <c r="AE275" s="192"/>
      <c r="AF275" s="192"/>
      <c r="AG275" s="192"/>
      <c r="AH275" s="192"/>
      <c r="AI275" s="192"/>
      <c r="AJ275" s="192"/>
      <c r="AK275" s="192"/>
      <c r="AL275" s="192"/>
      <c r="AM275" s="192"/>
    </row>
    <row r="276" spans="4:39">
      <c r="D276" s="86"/>
      <c r="E276" s="86"/>
      <c r="K276" s="192"/>
      <c r="L276" s="192"/>
      <c r="M276" s="192"/>
      <c r="N276" s="192"/>
      <c r="O276" s="192"/>
      <c r="P276" s="192"/>
      <c r="Q276" s="192"/>
      <c r="R276" s="192"/>
      <c r="S276" s="192"/>
      <c r="T276" s="192"/>
      <c r="U276" s="192"/>
      <c r="V276" s="192"/>
      <c r="W276" s="192"/>
      <c r="X276" s="192"/>
      <c r="Y276" s="192"/>
      <c r="Z276" s="192"/>
      <c r="AA276" s="192"/>
      <c r="AB276" s="192"/>
      <c r="AC276" s="192"/>
      <c r="AD276" s="192"/>
      <c r="AE276" s="192"/>
      <c r="AF276" s="192"/>
      <c r="AG276" s="192"/>
      <c r="AH276" s="192"/>
      <c r="AI276" s="192"/>
      <c r="AJ276" s="192"/>
      <c r="AK276" s="192"/>
      <c r="AL276" s="192"/>
      <c r="AM276" s="192"/>
    </row>
    <row r="277" spans="4:39">
      <c r="D277" s="86"/>
      <c r="E277" s="86"/>
      <c r="K277" s="192"/>
      <c r="L277" s="192"/>
      <c r="M277" s="192"/>
      <c r="N277" s="192"/>
      <c r="O277" s="192"/>
      <c r="P277" s="192"/>
      <c r="Q277" s="192"/>
      <c r="R277" s="192"/>
      <c r="S277" s="192"/>
      <c r="T277" s="192"/>
      <c r="U277" s="192"/>
      <c r="V277" s="192"/>
      <c r="W277" s="192"/>
      <c r="X277" s="192"/>
      <c r="Y277" s="192"/>
      <c r="Z277" s="192"/>
      <c r="AA277" s="192"/>
      <c r="AB277" s="192"/>
      <c r="AC277" s="192"/>
      <c r="AD277" s="192"/>
      <c r="AE277" s="192"/>
      <c r="AF277" s="192"/>
      <c r="AG277" s="192"/>
      <c r="AH277" s="192"/>
      <c r="AI277" s="192"/>
      <c r="AJ277" s="192"/>
      <c r="AK277" s="192"/>
      <c r="AL277" s="192"/>
      <c r="AM277" s="192"/>
    </row>
    <row r="278" spans="4:39">
      <c r="D278" s="86"/>
      <c r="E278" s="86"/>
      <c r="K278" s="192"/>
      <c r="L278" s="192"/>
      <c r="M278" s="192"/>
      <c r="N278" s="192"/>
      <c r="O278" s="192"/>
      <c r="P278" s="192"/>
      <c r="Q278" s="192"/>
      <c r="R278" s="192"/>
      <c r="S278" s="192"/>
      <c r="T278" s="192"/>
      <c r="U278" s="192"/>
      <c r="V278" s="192"/>
      <c r="W278" s="192"/>
      <c r="X278" s="192"/>
      <c r="Y278" s="192"/>
      <c r="Z278" s="192"/>
      <c r="AA278" s="192"/>
      <c r="AB278" s="192"/>
      <c r="AC278" s="192"/>
      <c r="AD278" s="192"/>
      <c r="AE278" s="192"/>
      <c r="AF278" s="192"/>
      <c r="AG278" s="192"/>
      <c r="AH278" s="192"/>
      <c r="AI278" s="192"/>
      <c r="AJ278" s="192"/>
      <c r="AK278" s="192"/>
      <c r="AL278" s="192"/>
      <c r="AM278" s="192"/>
    </row>
    <row r="279" spans="4:39">
      <c r="D279" s="86"/>
      <c r="E279" s="86"/>
      <c r="K279" s="192"/>
      <c r="L279" s="192"/>
      <c r="M279" s="192"/>
      <c r="N279" s="192"/>
      <c r="O279" s="192"/>
      <c r="P279" s="192"/>
      <c r="Q279" s="192"/>
      <c r="R279" s="192"/>
      <c r="S279" s="192"/>
      <c r="T279" s="192"/>
      <c r="U279" s="192"/>
      <c r="V279" s="192"/>
      <c r="W279" s="192"/>
      <c r="X279" s="192"/>
      <c r="Y279" s="192"/>
      <c r="Z279" s="192"/>
      <c r="AA279" s="192"/>
      <c r="AB279" s="192"/>
      <c r="AC279" s="192"/>
      <c r="AD279" s="192"/>
      <c r="AE279" s="192"/>
      <c r="AF279" s="192"/>
      <c r="AG279" s="192"/>
      <c r="AH279" s="192"/>
      <c r="AI279" s="192"/>
      <c r="AJ279" s="192"/>
      <c r="AK279" s="192"/>
      <c r="AL279" s="192"/>
      <c r="AM279" s="192"/>
    </row>
    <row r="280" spans="4:39">
      <c r="K280" s="192"/>
      <c r="L280" s="192"/>
      <c r="M280" s="192"/>
      <c r="N280" s="192"/>
      <c r="O280" s="192"/>
      <c r="P280" s="192"/>
      <c r="Q280" s="192"/>
      <c r="R280" s="192"/>
      <c r="S280" s="192"/>
      <c r="T280" s="192"/>
      <c r="U280" s="192"/>
      <c r="V280" s="192"/>
      <c r="W280" s="192"/>
      <c r="X280" s="192"/>
      <c r="Y280" s="192"/>
      <c r="Z280" s="192"/>
      <c r="AA280" s="192"/>
      <c r="AB280" s="192"/>
      <c r="AC280" s="192"/>
      <c r="AD280" s="192"/>
      <c r="AE280" s="192"/>
      <c r="AF280" s="192"/>
      <c r="AG280" s="192"/>
      <c r="AH280" s="192"/>
      <c r="AI280" s="192"/>
      <c r="AJ280" s="192"/>
      <c r="AK280" s="192"/>
      <c r="AL280" s="192"/>
      <c r="AM280" s="192"/>
    </row>
    <row r="281" spans="4:39">
      <c r="K281" s="192"/>
      <c r="L281" s="192"/>
      <c r="M281" s="192"/>
      <c r="N281" s="192"/>
      <c r="O281" s="192"/>
      <c r="P281" s="192"/>
      <c r="Q281" s="192"/>
      <c r="R281" s="192"/>
      <c r="S281" s="192"/>
      <c r="T281" s="192"/>
      <c r="U281" s="192"/>
      <c r="V281" s="192"/>
      <c r="W281" s="192"/>
      <c r="X281" s="192"/>
      <c r="Y281" s="192"/>
      <c r="Z281" s="192"/>
      <c r="AA281" s="192"/>
      <c r="AB281" s="192"/>
      <c r="AC281" s="192"/>
      <c r="AD281" s="192"/>
      <c r="AE281" s="192"/>
      <c r="AF281" s="192"/>
      <c r="AG281" s="192"/>
      <c r="AH281" s="192"/>
      <c r="AI281" s="192"/>
      <c r="AJ281" s="192"/>
      <c r="AK281" s="192"/>
      <c r="AL281" s="192"/>
      <c r="AM281" s="192"/>
    </row>
    <row r="282" spans="4:39">
      <c r="K282" s="192"/>
      <c r="L282" s="192"/>
      <c r="M282" s="192"/>
      <c r="N282" s="192"/>
      <c r="O282" s="192"/>
      <c r="P282" s="192"/>
      <c r="Q282" s="192"/>
      <c r="R282" s="192"/>
      <c r="S282" s="192"/>
      <c r="T282" s="192"/>
      <c r="U282" s="192"/>
      <c r="V282" s="192"/>
      <c r="W282" s="192"/>
      <c r="X282" s="192"/>
      <c r="Y282" s="192"/>
      <c r="Z282" s="192"/>
      <c r="AA282" s="192"/>
      <c r="AB282" s="192"/>
      <c r="AC282" s="192"/>
      <c r="AD282" s="192"/>
      <c r="AE282" s="192"/>
      <c r="AF282" s="192"/>
      <c r="AG282" s="192"/>
      <c r="AH282" s="192"/>
      <c r="AI282" s="192"/>
      <c r="AJ282" s="192"/>
      <c r="AK282" s="192"/>
      <c r="AL282" s="192"/>
      <c r="AM282" s="192"/>
    </row>
    <row r="283" spans="4:39">
      <c r="K283" s="192"/>
      <c r="L283" s="192"/>
      <c r="M283" s="192"/>
      <c r="N283" s="192"/>
      <c r="O283" s="192"/>
      <c r="P283" s="192"/>
      <c r="Q283" s="192"/>
      <c r="R283" s="192"/>
      <c r="S283" s="192"/>
      <c r="T283" s="192"/>
      <c r="U283" s="192"/>
      <c r="V283" s="192"/>
      <c r="W283" s="192"/>
      <c r="X283" s="192"/>
      <c r="Y283" s="192"/>
      <c r="Z283" s="192"/>
      <c r="AA283" s="192"/>
      <c r="AB283" s="192"/>
      <c r="AC283" s="192"/>
      <c r="AD283" s="192"/>
      <c r="AE283" s="192"/>
      <c r="AF283" s="192"/>
      <c r="AG283" s="192"/>
      <c r="AH283" s="192"/>
      <c r="AI283" s="192"/>
      <c r="AJ283" s="192"/>
      <c r="AK283" s="192"/>
      <c r="AL283" s="192"/>
      <c r="AM283" s="192"/>
    </row>
    <row r="284" spans="4:39">
      <c r="K284" s="192"/>
      <c r="L284" s="192"/>
      <c r="M284" s="192"/>
      <c r="N284" s="192"/>
      <c r="O284" s="192"/>
      <c r="P284" s="192"/>
      <c r="Q284" s="192"/>
      <c r="R284" s="192"/>
      <c r="S284" s="192"/>
      <c r="T284" s="192"/>
      <c r="U284" s="192"/>
      <c r="V284" s="192"/>
      <c r="W284" s="192"/>
      <c r="X284" s="192"/>
      <c r="Y284" s="192"/>
      <c r="Z284" s="192"/>
      <c r="AA284" s="192"/>
      <c r="AB284" s="192"/>
      <c r="AC284" s="192"/>
      <c r="AD284" s="192"/>
      <c r="AE284" s="192"/>
      <c r="AF284" s="192"/>
      <c r="AG284" s="192"/>
      <c r="AH284" s="192"/>
      <c r="AI284" s="192"/>
      <c r="AJ284" s="192"/>
      <c r="AK284" s="192"/>
      <c r="AL284" s="192"/>
      <c r="AM284" s="192"/>
    </row>
    <row r="285" spans="4:39">
      <c r="K285" s="192"/>
      <c r="L285" s="192"/>
      <c r="M285" s="192"/>
      <c r="N285" s="192"/>
      <c r="O285" s="192"/>
      <c r="P285" s="192"/>
      <c r="Q285" s="192"/>
      <c r="R285" s="192"/>
      <c r="S285" s="192"/>
      <c r="T285" s="192"/>
      <c r="U285" s="192"/>
      <c r="V285" s="192"/>
      <c r="W285" s="192"/>
      <c r="X285" s="192"/>
      <c r="Y285" s="192"/>
      <c r="Z285" s="192"/>
      <c r="AA285" s="192"/>
      <c r="AB285" s="192"/>
      <c r="AC285" s="192"/>
      <c r="AD285" s="192"/>
      <c r="AE285" s="192"/>
      <c r="AF285" s="192"/>
      <c r="AG285" s="192"/>
      <c r="AH285" s="192"/>
      <c r="AI285" s="192"/>
      <c r="AJ285" s="192"/>
      <c r="AK285" s="192"/>
      <c r="AL285" s="192"/>
      <c r="AM285" s="192"/>
    </row>
    <row r="286" spans="4:39">
      <c r="K286" s="192"/>
      <c r="L286" s="192"/>
      <c r="M286" s="192"/>
      <c r="N286" s="192"/>
      <c r="O286" s="192"/>
      <c r="P286" s="192"/>
      <c r="Q286" s="192"/>
      <c r="R286" s="192"/>
      <c r="S286" s="192"/>
      <c r="T286" s="192"/>
      <c r="U286" s="192"/>
      <c r="V286" s="192"/>
      <c r="W286" s="192"/>
      <c r="X286" s="192"/>
      <c r="Y286" s="192"/>
      <c r="Z286" s="192"/>
      <c r="AA286" s="192"/>
      <c r="AB286" s="192"/>
      <c r="AC286" s="192"/>
      <c r="AD286" s="192"/>
      <c r="AE286" s="192"/>
      <c r="AF286" s="192"/>
      <c r="AG286" s="192"/>
      <c r="AH286" s="192"/>
      <c r="AI286" s="192"/>
      <c r="AJ286" s="192"/>
      <c r="AK286" s="192"/>
      <c r="AL286" s="192"/>
      <c r="AM286" s="192"/>
    </row>
    <row r="287" spans="4:39">
      <c r="K287" s="192"/>
      <c r="L287" s="192"/>
      <c r="M287" s="192"/>
      <c r="N287" s="192"/>
      <c r="O287" s="192"/>
      <c r="P287" s="192"/>
      <c r="Q287" s="192"/>
      <c r="R287" s="192"/>
      <c r="S287" s="192"/>
      <c r="T287" s="192"/>
      <c r="U287" s="192"/>
      <c r="V287" s="192"/>
      <c r="W287" s="192"/>
      <c r="X287" s="192"/>
      <c r="Y287" s="192"/>
      <c r="Z287" s="192"/>
      <c r="AA287" s="192"/>
      <c r="AB287" s="192"/>
      <c r="AC287" s="192"/>
      <c r="AD287" s="192"/>
      <c r="AE287" s="192"/>
      <c r="AF287" s="192"/>
      <c r="AG287" s="192"/>
      <c r="AH287" s="192"/>
      <c r="AI287" s="192"/>
      <c r="AJ287" s="192"/>
      <c r="AK287" s="192"/>
      <c r="AL287" s="192"/>
      <c r="AM287" s="192"/>
    </row>
    <row r="288" spans="4:39">
      <c r="K288" s="192"/>
      <c r="L288" s="192"/>
      <c r="M288" s="192"/>
      <c r="N288" s="192"/>
      <c r="O288" s="192"/>
      <c r="P288" s="192"/>
      <c r="Q288" s="192"/>
      <c r="R288" s="192"/>
      <c r="S288" s="192"/>
      <c r="T288" s="192"/>
      <c r="U288" s="192"/>
      <c r="V288" s="192"/>
      <c r="W288" s="192"/>
      <c r="X288" s="192"/>
      <c r="Y288" s="192"/>
      <c r="Z288" s="192"/>
      <c r="AA288" s="192"/>
      <c r="AB288" s="192"/>
      <c r="AC288" s="192"/>
      <c r="AD288" s="192"/>
      <c r="AE288" s="192"/>
      <c r="AF288" s="192"/>
      <c r="AG288" s="192"/>
      <c r="AH288" s="192"/>
      <c r="AI288" s="192"/>
      <c r="AJ288" s="192"/>
      <c r="AK288" s="192"/>
      <c r="AL288" s="192"/>
      <c r="AM288" s="192"/>
    </row>
    <row r="289" spans="11:39">
      <c r="K289" s="192"/>
      <c r="L289" s="192"/>
      <c r="M289" s="192"/>
      <c r="N289" s="192"/>
      <c r="O289" s="192"/>
      <c r="P289" s="192"/>
      <c r="Q289" s="192"/>
      <c r="R289" s="192"/>
      <c r="S289" s="192"/>
      <c r="T289" s="192"/>
      <c r="U289" s="192"/>
      <c r="V289" s="192"/>
      <c r="W289" s="192"/>
      <c r="X289" s="192"/>
      <c r="Y289" s="192"/>
      <c r="Z289" s="192"/>
      <c r="AA289" s="192"/>
      <c r="AB289" s="192"/>
      <c r="AC289" s="192"/>
      <c r="AD289" s="192"/>
      <c r="AE289" s="192"/>
      <c r="AF289" s="192"/>
      <c r="AG289" s="192"/>
      <c r="AH289" s="192"/>
      <c r="AI289" s="192"/>
      <c r="AJ289" s="192"/>
      <c r="AK289" s="192"/>
      <c r="AL289" s="192"/>
      <c r="AM289" s="192"/>
    </row>
    <row r="290" spans="11:39">
      <c r="K290" s="192"/>
      <c r="L290" s="192"/>
      <c r="M290" s="192"/>
      <c r="N290" s="192"/>
      <c r="O290" s="192"/>
      <c r="P290" s="192"/>
      <c r="Q290" s="192"/>
      <c r="R290" s="192"/>
      <c r="S290" s="192"/>
      <c r="T290" s="192"/>
      <c r="U290" s="192"/>
      <c r="V290" s="192"/>
      <c r="W290" s="192"/>
      <c r="X290" s="192"/>
      <c r="Y290" s="192"/>
      <c r="Z290" s="192"/>
      <c r="AA290" s="192"/>
      <c r="AB290" s="192"/>
      <c r="AC290" s="192"/>
      <c r="AD290" s="192"/>
      <c r="AE290" s="192"/>
      <c r="AF290" s="192"/>
      <c r="AG290" s="192"/>
      <c r="AH290" s="192"/>
      <c r="AI290" s="192"/>
      <c r="AJ290" s="192"/>
      <c r="AK290" s="192"/>
      <c r="AL290" s="192"/>
      <c r="AM290" s="192"/>
    </row>
    <row r="291" spans="11:39">
      <c r="K291" s="192"/>
      <c r="L291" s="192"/>
      <c r="M291" s="192"/>
      <c r="N291" s="192"/>
      <c r="O291" s="192"/>
      <c r="P291" s="192"/>
      <c r="Q291" s="192"/>
      <c r="R291" s="192"/>
      <c r="S291" s="192"/>
      <c r="T291" s="192"/>
      <c r="U291" s="192"/>
      <c r="V291" s="192"/>
      <c r="W291" s="192"/>
      <c r="X291" s="192"/>
      <c r="Y291" s="192"/>
      <c r="Z291" s="192"/>
      <c r="AA291" s="192"/>
      <c r="AB291" s="192"/>
      <c r="AC291" s="192"/>
      <c r="AD291" s="192"/>
      <c r="AE291" s="192"/>
      <c r="AF291" s="192"/>
      <c r="AG291" s="192"/>
      <c r="AH291" s="192"/>
      <c r="AI291" s="192"/>
      <c r="AJ291" s="192"/>
      <c r="AK291" s="192"/>
      <c r="AL291" s="192"/>
      <c r="AM291" s="192"/>
    </row>
    <row r="292" spans="11:39">
      <c r="K292" s="192"/>
      <c r="L292" s="192"/>
      <c r="M292" s="192"/>
      <c r="N292" s="192"/>
      <c r="O292" s="192"/>
      <c r="P292" s="192"/>
      <c r="Q292" s="192"/>
      <c r="R292" s="192"/>
      <c r="S292" s="192"/>
      <c r="T292" s="192"/>
      <c r="U292" s="192"/>
      <c r="V292" s="192"/>
      <c r="W292" s="192"/>
      <c r="X292" s="192"/>
      <c r="Y292" s="192"/>
      <c r="Z292" s="192"/>
      <c r="AA292" s="192"/>
      <c r="AB292" s="192"/>
      <c r="AC292" s="192"/>
      <c r="AD292" s="192"/>
      <c r="AE292" s="192"/>
      <c r="AF292" s="192"/>
      <c r="AG292" s="192"/>
      <c r="AH292" s="192"/>
      <c r="AI292" s="192"/>
      <c r="AJ292" s="192"/>
      <c r="AK292" s="192"/>
      <c r="AL292" s="192"/>
      <c r="AM292" s="192"/>
    </row>
    <row r="293" spans="11:39">
      <c r="K293" s="192"/>
      <c r="L293" s="192"/>
      <c r="M293" s="192"/>
      <c r="N293" s="192"/>
      <c r="O293" s="192"/>
      <c r="P293" s="192"/>
      <c r="Q293" s="192"/>
      <c r="R293" s="192"/>
      <c r="S293" s="192"/>
      <c r="T293" s="192"/>
      <c r="U293" s="192"/>
      <c r="V293" s="192"/>
      <c r="W293" s="192"/>
      <c r="X293" s="192"/>
      <c r="Y293" s="192"/>
      <c r="Z293" s="192"/>
      <c r="AA293" s="192"/>
      <c r="AB293" s="192"/>
      <c r="AC293" s="192"/>
      <c r="AD293" s="192"/>
      <c r="AE293" s="192"/>
      <c r="AF293" s="192"/>
      <c r="AG293" s="192"/>
      <c r="AH293" s="192"/>
      <c r="AI293" s="192"/>
      <c r="AJ293" s="192"/>
      <c r="AK293" s="192"/>
      <c r="AL293" s="192"/>
      <c r="AM293" s="192"/>
    </row>
    <row r="294" spans="11:39">
      <c r="K294" s="192"/>
      <c r="L294" s="192"/>
      <c r="M294" s="192"/>
      <c r="N294" s="192"/>
      <c r="O294" s="192"/>
      <c r="P294" s="192"/>
      <c r="Q294" s="192"/>
      <c r="R294" s="192"/>
      <c r="S294" s="192"/>
      <c r="T294" s="192"/>
      <c r="U294" s="192"/>
      <c r="V294" s="192"/>
      <c r="W294" s="192"/>
      <c r="X294" s="192"/>
      <c r="Y294" s="192"/>
      <c r="Z294" s="192"/>
      <c r="AA294" s="192"/>
      <c r="AB294" s="192"/>
      <c r="AC294" s="192"/>
      <c r="AD294" s="192"/>
      <c r="AE294" s="192"/>
      <c r="AF294" s="192"/>
      <c r="AG294" s="192"/>
      <c r="AH294" s="192"/>
      <c r="AI294" s="192"/>
      <c r="AJ294" s="192"/>
      <c r="AK294" s="192"/>
      <c r="AL294" s="192"/>
      <c r="AM294" s="192"/>
    </row>
    <row r="295" spans="11:39">
      <c r="K295" s="192"/>
      <c r="L295" s="192"/>
      <c r="M295" s="192"/>
      <c r="N295" s="192"/>
      <c r="O295" s="192"/>
      <c r="P295" s="192"/>
      <c r="Q295" s="192"/>
      <c r="R295" s="192"/>
      <c r="S295" s="192"/>
      <c r="T295" s="192"/>
      <c r="U295" s="192"/>
      <c r="V295" s="192"/>
      <c r="W295" s="192"/>
      <c r="X295" s="192"/>
      <c r="Y295" s="192"/>
      <c r="Z295" s="192"/>
      <c r="AA295" s="192"/>
      <c r="AB295" s="192"/>
      <c r="AC295" s="192"/>
      <c r="AD295" s="192"/>
      <c r="AE295" s="192"/>
      <c r="AF295" s="192"/>
      <c r="AG295" s="192"/>
      <c r="AH295" s="192"/>
      <c r="AI295" s="192"/>
      <c r="AJ295" s="192"/>
      <c r="AK295" s="192"/>
      <c r="AL295" s="192"/>
      <c r="AM295" s="192"/>
    </row>
    <row r="296" spans="11:39">
      <c r="K296" s="192"/>
      <c r="L296" s="192"/>
      <c r="M296" s="192"/>
      <c r="N296" s="192"/>
      <c r="O296" s="192"/>
      <c r="P296" s="192"/>
      <c r="Q296" s="192"/>
      <c r="R296" s="192"/>
      <c r="S296" s="192"/>
      <c r="T296" s="192"/>
      <c r="U296" s="192"/>
      <c r="V296" s="192"/>
      <c r="W296" s="192"/>
      <c r="X296" s="192"/>
      <c r="Y296" s="192"/>
      <c r="Z296" s="192"/>
      <c r="AA296" s="192"/>
      <c r="AB296" s="192"/>
      <c r="AC296" s="192"/>
      <c r="AD296" s="192"/>
      <c r="AE296" s="192"/>
      <c r="AF296" s="192"/>
      <c r="AG296" s="192"/>
      <c r="AH296" s="192"/>
      <c r="AI296" s="192"/>
      <c r="AJ296" s="192"/>
      <c r="AK296" s="192"/>
      <c r="AL296" s="192"/>
      <c r="AM296" s="192"/>
    </row>
    <row r="297" spans="11:39">
      <c r="K297" s="192"/>
      <c r="L297" s="192"/>
      <c r="M297" s="192"/>
      <c r="N297" s="192"/>
      <c r="O297" s="192"/>
      <c r="P297" s="192"/>
      <c r="Q297" s="192"/>
      <c r="R297" s="192"/>
      <c r="S297" s="192"/>
      <c r="T297" s="192"/>
      <c r="U297" s="192"/>
      <c r="V297" s="192"/>
      <c r="W297" s="192"/>
      <c r="X297" s="192"/>
      <c r="Y297" s="192"/>
      <c r="Z297" s="192"/>
      <c r="AA297" s="192"/>
      <c r="AB297" s="192"/>
      <c r="AC297" s="192"/>
      <c r="AD297" s="192"/>
      <c r="AE297" s="192"/>
      <c r="AF297" s="192"/>
      <c r="AG297" s="192"/>
      <c r="AH297" s="192"/>
      <c r="AI297" s="192"/>
      <c r="AJ297" s="192"/>
      <c r="AK297" s="192"/>
      <c r="AL297" s="192"/>
      <c r="AM297" s="192"/>
    </row>
    <row r="298" spans="11:39">
      <c r="K298" s="192"/>
      <c r="L298" s="192"/>
      <c r="M298" s="192"/>
      <c r="N298" s="192"/>
      <c r="O298" s="192"/>
      <c r="P298" s="192"/>
      <c r="Q298" s="192"/>
      <c r="R298" s="192"/>
      <c r="S298" s="192"/>
      <c r="T298" s="192"/>
      <c r="U298" s="192"/>
      <c r="V298" s="192"/>
      <c r="W298" s="192"/>
      <c r="X298" s="192"/>
      <c r="Y298" s="192"/>
      <c r="Z298" s="192"/>
      <c r="AA298" s="192"/>
      <c r="AB298" s="192"/>
      <c r="AC298" s="192"/>
      <c r="AD298" s="192"/>
      <c r="AE298" s="192"/>
      <c r="AF298" s="192"/>
      <c r="AG298" s="192"/>
      <c r="AH298" s="192"/>
      <c r="AI298" s="192"/>
      <c r="AJ298" s="192"/>
      <c r="AK298" s="192"/>
      <c r="AL298" s="192"/>
      <c r="AM298" s="192"/>
    </row>
    <row r="299" spans="11:39">
      <c r="K299" s="192"/>
      <c r="L299" s="192"/>
      <c r="M299" s="192"/>
      <c r="N299" s="192"/>
      <c r="O299" s="192"/>
      <c r="P299" s="192"/>
      <c r="Q299" s="192"/>
      <c r="R299" s="192"/>
      <c r="S299" s="192"/>
      <c r="T299" s="192"/>
      <c r="U299" s="192"/>
      <c r="V299" s="192"/>
      <c r="W299" s="192"/>
      <c r="X299" s="192"/>
      <c r="Y299" s="192"/>
      <c r="Z299" s="192"/>
      <c r="AA299" s="192"/>
      <c r="AB299" s="192"/>
      <c r="AC299" s="192"/>
      <c r="AD299" s="192"/>
      <c r="AE299" s="192"/>
      <c r="AF299" s="192"/>
      <c r="AG299" s="192"/>
      <c r="AH299" s="192"/>
      <c r="AI299" s="192"/>
      <c r="AJ299" s="192"/>
      <c r="AK299" s="192"/>
      <c r="AL299" s="192"/>
      <c r="AM299" s="192"/>
    </row>
    <row r="300" spans="11:39">
      <c r="K300" s="192"/>
      <c r="L300" s="192"/>
      <c r="M300" s="192"/>
      <c r="N300" s="192"/>
      <c r="O300" s="192"/>
      <c r="P300" s="192"/>
      <c r="Q300" s="192"/>
      <c r="R300" s="192"/>
      <c r="S300" s="192"/>
      <c r="T300" s="192"/>
      <c r="U300" s="192"/>
      <c r="V300" s="192"/>
      <c r="W300" s="192"/>
      <c r="X300" s="192"/>
      <c r="Y300" s="192"/>
      <c r="Z300" s="192"/>
      <c r="AA300" s="192"/>
      <c r="AB300" s="192"/>
      <c r="AC300" s="192"/>
      <c r="AD300" s="192"/>
      <c r="AE300" s="192"/>
      <c r="AF300" s="192"/>
      <c r="AG300" s="192"/>
      <c r="AH300" s="192"/>
      <c r="AI300" s="192"/>
      <c r="AJ300" s="192"/>
      <c r="AK300" s="192"/>
      <c r="AL300" s="192"/>
      <c r="AM300" s="192"/>
    </row>
    <row r="301" spans="11:39">
      <c r="K301" s="192"/>
      <c r="L301" s="192"/>
      <c r="M301" s="192"/>
      <c r="N301" s="192"/>
      <c r="O301" s="192"/>
      <c r="P301" s="192"/>
      <c r="Q301" s="192"/>
      <c r="R301" s="192"/>
      <c r="S301" s="192"/>
      <c r="T301" s="192"/>
      <c r="U301" s="192"/>
      <c r="V301" s="192"/>
      <c r="W301" s="192"/>
      <c r="X301" s="192"/>
      <c r="Y301" s="192"/>
      <c r="Z301" s="192"/>
      <c r="AA301" s="192"/>
      <c r="AB301" s="192"/>
      <c r="AC301" s="192"/>
      <c r="AD301" s="192"/>
      <c r="AE301" s="192"/>
      <c r="AF301" s="192"/>
      <c r="AG301" s="192"/>
      <c r="AH301" s="192"/>
      <c r="AI301" s="192"/>
      <c r="AJ301" s="192"/>
      <c r="AK301" s="192"/>
      <c r="AL301" s="192"/>
      <c r="AM301" s="192"/>
    </row>
    <row r="302" spans="11:39">
      <c r="K302" s="192"/>
      <c r="L302" s="192"/>
      <c r="M302" s="192"/>
      <c r="N302" s="192"/>
      <c r="O302" s="192"/>
      <c r="P302" s="192"/>
      <c r="Q302" s="192"/>
      <c r="R302" s="192"/>
      <c r="S302" s="192"/>
      <c r="T302" s="192"/>
      <c r="U302" s="192"/>
      <c r="V302" s="192"/>
      <c r="W302" s="192"/>
      <c r="X302" s="192"/>
      <c r="Y302" s="192"/>
      <c r="Z302" s="192"/>
      <c r="AA302" s="192"/>
      <c r="AB302" s="192"/>
      <c r="AC302" s="192"/>
      <c r="AD302" s="192"/>
      <c r="AE302" s="192"/>
      <c r="AF302" s="192"/>
      <c r="AG302" s="192"/>
      <c r="AH302" s="192"/>
      <c r="AI302" s="192"/>
      <c r="AJ302" s="192"/>
      <c r="AK302" s="192"/>
      <c r="AL302" s="192"/>
      <c r="AM302" s="192"/>
    </row>
    <row r="303" spans="11:39">
      <c r="K303" s="192"/>
      <c r="L303" s="192"/>
      <c r="M303" s="192"/>
      <c r="N303" s="192"/>
      <c r="O303" s="192"/>
      <c r="P303" s="192"/>
      <c r="Q303" s="192"/>
      <c r="R303" s="192"/>
      <c r="S303" s="192"/>
      <c r="T303" s="192"/>
      <c r="U303" s="192"/>
      <c r="V303" s="192"/>
      <c r="W303" s="192"/>
      <c r="X303" s="192"/>
      <c r="Y303" s="192"/>
      <c r="Z303" s="192"/>
      <c r="AA303" s="192"/>
      <c r="AB303" s="192"/>
      <c r="AC303" s="192"/>
      <c r="AD303" s="192"/>
      <c r="AE303" s="192"/>
      <c r="AF303" s="192"/>
      <c r="AG303" s="192"/>
      <c r="AH303" s="192"/>
      <c r="AI303" s="192"/>
      <c r="AJ303" s="192"/>
      <c r="AK303" s="192"/>
      <c r="AL303" s="192"/>
      <c r="AM303" s="192"/>
    </row>
    <row r="304" spans="11:39">
      <c r="K304" s="192"/>
      <c r="L304" s="192"/>
      <c r="M304" s="192"/>
      <c r="N304" s="192"/>
      <c r="O304" s="192"/>
      <c r="P304" s="192"/>
      <c r="Q304" s="192"/>
      <c r="R304" s="192"/>
      <c r="S304" s="192"/>
      <c r="T304" s="192"/>
      <c r="U304" s="192"/>
      <c r="V304" s="192"/>
      <c r="W304" s="192"/>
      <c r="X304" s="192"/>
      <c r="Y304" s="192"/>
      <c r="Z304" s="192"/>
      <c r="AA304" s="192"/>
      <c r="AB304" s="192"/>
      <c r="AC304" s="192"/>
      <c r="AD304" s="192"/>
      <c r="AE304" s="192"/>
      <c r="AF304" s="192"/>
      <c r="AG304" s="192"/>
      <c r="AH304" s="192"/>
      <c r="AI304" s="192"/>
      <c r="AJ304" s="192"/>
      <c r="AK304" s="192"/>
      <c r="AL304" s="192"/>
      <c r="AM304" s="192"/>
    </row>
    <row r="305" spans="11:39">
      <c r="K305" s="192"/>
      <c r="L305" s="192"/>
      <c r="M305" s="192"/>
      <c r="N305" s="192"/>
      <c r="O305" s="192"/>
      <c r="P305" s="192"/>
      <c r="Q305" s="192"/>
      <c r="R305" s="192"/>
      <c r="S305" s="192"/>
      <c r="T305" s="192"/>
      <c r="U305" s="192"/>
      <c r="V305" s="192"/>
      <c r="W305" s="192"/>
      <c r="X305" s="192"/>
      <c r="Y305" s="192"/>
      <c r="Z305" s="192"/>
      <c r="AA305" s="192"/>
      <c r="AB305" s="192"/>
      <c r="AC305" s="192"/>
      <c r="AD305" s="192"/>
      <c r="AE305" s="192"/>
      <c r="AF305" s="192"/>
      <c r="AG305" s="192"/>
      <c r="AH305" s="192"/>
      <c r="AI305" s="192"/>
      <c r="AJ305" s="192"/>
      <c r="AK305" s="192"/>
      <c r="AL305" s="192"/>
      <c r="AM305" s="192"/>
    </row>
    <row r="306" spans="11:39">
      <c r="K306" s="192"/>
      <c r="L306" s="192"/>
      <c r="M306" s="192"/>
      <c r="N306" s="192"/>
      <c r="O306" s="192"/>
      <c r="P306" s="192"/>
      <c r="Q306" s="192"/>
      <c r="R306" s="192"/>
      <c r="S306" s="192"/>
      <c r="T306" s="192"/>
      <c r="U306" s="192"/>
      <c r="V306" s="192"/>
      <c r="W306" s="192"/>
      <c r="X306" s="192"/>
      <c r="Y306" s="192"/>
      <c r="Z306" s="192"/>
      <c r="AA306" s="192"/>
      <c r="AB306" s="192"/>
      <c r="AC306" s="192"/>
      <c r="AD306" s="192"/>
      <c r="AE306" s="192"/>
      <c r="AF306" s="192"/>
      <c r="AG306" s="192"/>
      <c r="AH306" s="192"/>
      <c r="AI306" s="192"/>
      <c r="AJ306" s="192"/>
      <c r="AK306" s="192"/>
      <c r="AL306" s="192"/>
      <c r="AM306" s="192"/>
    </row>
    <row r="307" spans="11:39">
      <c r="K307" s="192"/>
      <c r="L307" s="192"/>
      <c r="M307" s="192"/>
      <c r="N307" s="192"/>
      <c r="O307" s="192"/>
      <c r="P307" s="192"/>
      <c r="Q307" s="192"/>
      <c r="R307" s="192"/>
      <c r="S307" s="192"/>
      <c r="T307" s="192"/>
      <c r="U307" s="192"/>
      <c r="V307" s="192"/>
      <c r="W307" s="192"/>
      <c r="X307" s="192"/>
      <c r="Y307" s="192"/>
      <c r="Z307" s="192"/>
      <c r="AA307" s="192"/>
      <c r="AB307" s="192"/>
      <c r="AC307" s="192"/>
      <c r="AD307" s="192"/>
      <c r="AE307" s="192"/>
      <c r="AF307" s="192"/>
      <c r="AG307" s="192"/>
      <c r="AH307" s="192"/>
      <c r="AI307" s="192"/>
      <c r="AJ307" s="192"/>
      <c r="AK307" s="192"/>
      <c r="AL307" s="192"/>
      <c r="AM307" s="192"/>
    </row>
    <row r="308" spans="11:39">
      <c r="K308" s="192"/>
      <c r="L308" s="192"/>
      <c r="M308" s="192"/>
      <c r="N308" s="192"/>
      <c r="O308" s="192"/>
      <c r="P308" s="192"/>
      <c r="Q308" s="192"/>
      <c r="R308" s="192"/>
      <c r="S308" s="192"/>
      <c r="T308" s="192"/>
      <c r="U308" s="192"/>
      <c r="V308" s="192"/>
      <c r="W308" s="192"/>
      <c r="X308" s="192"/>
      <c r="Y308" s="192"/>
      <c r="Z308" s="192"/>
      <c r="AA308" s="192"/>
      <c r="AB308" s="192"/>
      <c r="AC308" s="192"/>
      <c r="AD308" s="192"/>
      <c r="AE308" s="192"/>
      <c r="AF308" s="192"/>
      <c r="AG308" s="192"/>
      <c r="AH308" s="192"/>
      <c r="AI308" s="192"/>
      <c r="AJ308" s="192"/>
      <c r="AK308" s="192"/>
      <c r="AL308" s="192"/>
      <c r="AM308" s="192"/>
    </row>
    <row r="309" spans="11:39">
      <c r="K309" s="192"/>
      <c r="L309" s="192"/>
      <c r="M309" s="192"/>
      <c r="N309" s="192"/>
      <c r="O309" s="192"/>
      <c r="P309" s="192"/>
      <c r="Q309" s="192"/>
      <c r="R309" s="192"/>
      <c r="S309" s="192"/>
      <c r="T309" s="192"/>
      <c r="U309" s="192"/>
      <c r="V309" s="192"/>
      <c r="W309" s="192"/>
      <c r="X309" s="192"/>
      <c r="Y309" s="192"/>
      <c r="Z309" s="192"/>
      <c r="AA309" s="192"/>
      <c r="AB309" s="192"/>
      <c r="AC309" s="192"/>
      <c r="AD309" s="192"/>
      <c r="AE309" s="192"/>
      <c r="AF309" s="192"/>
      <c r="AG309" s="192"/>
      <c r="AH309" s="192"/>
      <c r="AI309" s="192"/>
      <c r="AJ309" s="192"/>
      <c r="AK309" s="192"/>
      <c r="AL309" s="192"/>
      <c r="AM309" s="192"/>
    </row>
    <row r="310" spans="11:39">
      <c r="K310" s="192"/>
      <c r="L310" s="192"/>
      <c r="M310" s="192"/>
      <c r="N310" s="192"/>
      <c r="O310" s="192"/>
      <c r="P310" s="192"/>
      <c r="Q310" s="192"/>
      <c r="R310" s="192"/>
      <c r="S310" s="192"/>
      <c r="T310" s="192"/>
      <c r="U310" s="192"/>
      <c r="V310" s="192"/>
      <c r="W310" s="192"/>
      <c r="X310" s="192"/>
      <c r="Y310" s="192"/>
      <c r="Z310" s="192"/>
      <c r="AA310" s="192"/>
      <c r="AB310" s="192"/>
      <c r="AC310" s="192"/>
      <c r="AD310" s="192"/>
      <c r="AE310" s="192"/>
      <c r="AF310" s="192"/>
      <c r="AG310" s="192"/>
      <c r="AH310" s="192"/>
      <c r="AI310" s="192"/>
      <c r="AJ310" s="192"/>
      <c r="AK310" s="192"/>
      <c r="AL310" s="192"/>
      <c r="AM310" s="192"/>
    </row>
    <row r="311" spans="11:39">
      <c r="K311" s="192"/>
      <c r="L311" s="192"/>
      <c r="M311" s="192"/>
      <c r="N311" s="192"/>
      <c r="O311" s="192"/>
      <c r="P311" s="192"/>
      <c r="Q311" s="192"/>
      <c r="R311" s="192"/>
      <c r="S311" s="192"/>
      <c r="T311" s="192"/>
      <c r="U311" s="192"/>
      <c r="V311" s="192"/>
      <c r="W311" s="192"/>
      <c r="X311" s="192"/>
      <c r="Y311" s="192"/>
      <c r="Z311" s="192"/>
      <c r="AA311" s="192"/>
      <c r="AB311" s="192"/>
      <c r="AC311" s="192"/>
      <c r="AD311" s="192"/>
      <c r="AE311" s="192"/>
      <c r="AF311" s="192"/>
      <c r="AG311" s="192"/>
      <c r="AH311" s="192"/>
      <c r="AI311" s="192"/>
      <c r="AJ311" s="192"/>
      <c r="AK311" s="192"/>
      <c r="AL311" s="192"/>
      <c r="AM311" s="192"/>
    </row>
    <row r="312" spans="11:39">
      <c r="K312" s="192"/>
      <c r="L312" s="192"/>
      <c r="M312" s="192"/>
      <c r="N312" s="192"/>
      <c r="O312" s="192"/>
      <c r="P312" s="192"/>
      <c r="Q312" s="192"/>
      <c r="R312" s="192"/>
      <c r="S312" s="192"/>
      <c r="T312" s="192"/>
      <c r="U312" s="192"/>
      <c r="V312" s="192"/>
      <c r="W312" s="192"/>
      <c r="X312" s="192"/>
      <c r="Y312" s="192"/>
      <c r="Z312" s="192"/>
      <c r="AA312" s="192"/>
      <c r="AB312" s="192"/>
      <c r="AC312" s="192"/>
      <c r="AD312" s="192"/>
      <c r="AE312" s="192"/>
      <c r="AF312" s="192"/>
      <c r="AG312" s="192"/>
      <c r="AH312" s="192"/>
      <c r="AI312" s="192"/>
      <c r="AJ312" s="192"/>
      <c r="AK312" s="192"/>
      <c r="AL312" s="192"/>
      <c r="AM312" s="192"/>
    </row>
    <row r="313" spans="11:39">
      <c r="K313" s="192"/>
      <c r="L313" s="192"/>
      <c r="M313" s="192"/>
      <c r="N313" s="192"/>
      <c r="O313" s="192"/>
      <c r="P313" s="192"/>
      <c r="Q313" s="192"/>
      <c r="R313" s="192"/>
      <c r="S313" s="192"/>
      <c r="T313" s="192"/>
      <c r="U313" s="192"/>
      <c r="V313" s="192"/>
      <c r="W313" s="192"/>
      <c r="X313" s="192"/>
      <c r="Y313" s="192"/>
      <c r="Z313" s="192"/>
      <c r="AA313" s="192"/>
      <c r="AB313" s="192"/>
      <c r="AC313" s="192"/>
      <c r="AD313" s="192"/>
      <c r="AE313" s="192"/>
      <c r="AF313" s="192"/>
      <c r="AG313" s="192"/>
      <c r="AH313" s="192"/>
      <c r="AI313" s="192"/>
      <c r="AJ313" s="192"/>
      <c r="AK313" s="192"/>
      <c r="AL313" s="192"/>
      <c r="AM313" s="192"/>
    </row>
    <row r="314" spans="11:39">
      <c r="K314" s="192"/>
      <c r="L314" s="192"/>
      <c r="M314" s="192"/>
      <c r="N314" s="192"/>
      <c r="O314" s="192"/>
      <c r="P314" s="192"/>
      <c r="Q314" s="192"/>
      <c r="R314" s="192"/>
      <c r="S314" s="192"/>
      <c r="T314" s="192"/>
      <c r="U314" s="192"/>
      <c r="V314" s="192"/>
      <c r="W314" s="192"/>
      <c r="X314" s="192"/>
      <c r="Y314" s="192"/>
      <c r="Z314" s="192"/>
      <c r="AA314" s="192"/>
      <c r="AB314" s="192"/>
      <c r="AC314" s="192"/>
      <c r="AD314" s="192"/>
      <c r="AE314" s="192"/>
      <c r="AF314" s="192"/>
      <c r="AG314" s="192"/>
      <c r="AH314" s="192"/>
      <c r="AI314" s="192"/>
      <c r="AJ314" s="192"/>
      <c r="AK314" s="192"/>
      <c r="AL314" s="192"/>
      <c r="AM314" s="192"/>
    </row>
    <row r="315" spans="11:39">
      <c r="K315" s="192"/>
      <c r="L315" s="192"/>
      <c r="M315" s="192"/>
      <c r="N315" s="192"/>
      <c r="O315" s="192"/>
      <c r="P315" s="192"/>
      <c r="Q315" s="192"/>
      <c r="R315" s="192"/>
      <c r="S315" s="192"/>
      <c r="T315" s="192"/>
      <c r="U315" s="192"/>
      <c r="V315" s="192"/>
      <c r="W315" s="192"/>
      <c r="X315" s="192"/>
      <c r="Y315" s="192"/>
      <c r="Z315" s="192"/>
      <c r="AA315" s="192"/>
      <c r="AB315" s="192"/>
      <c r="AC315" s="192"/>
      <c r="AD315" s="192"/>
      <c r="AE315" s="192"/>
      <c r="AF315" s="192"/>
      <c r="AG315" s="192"/>
      <c r="AH315" s="192"/>
      <c r="AI315" s="192"/>
      <c r="AJ315" s="192"/>
      <c r="AK315" s="192"/>
      <c r="AL315" s="192"/>
      <c r="AM315" s="192"/>
    </row>
    <row r="316" spans="11:39">
      <c r="K316" s="192"/>
      <c r="L316" s="192"/>
      <c r="M316" s="192"/>
      <c r="N316" s="192"/>
      <c r="O316" s="192"/>
      <c r="P316" s="192"/>
      <c r="Q316" s="192"/>
      <c r="R316" s="192"/>
      <c r="S316" s="192"/>
      <c r="T316" s="192"/>
      <c r="U316" s="192"/>
      <c r="V316" s="192"/>
      <c r="W316" s="192"/>
      <c r="X316" s="192"/>
      <c r="Y316" s="192"/>
      <c r="Z316" s="192"/>
      <c r="AA316" s="192"/>
      <c r="AB316" s="192"/>
      <c r="AC316" s="192"/>
      <c r="AD316" s="192"/>
      <c r="AE316" s="192"/>
      <c r="AF316" s="192"/>
      <c r="AG316" s="192"/>
      <c r="AH316" s="192"/>
      <c r="AI316" s="192"/>
      <c r="AJ316" s="192"/>
      <c r="AK316" s="192"/>
      <c r="AL316" s="192"/>
      <c r="AM316" s="192"/>
    </row>
    <row r="317" spans="11:39">
      <c r="K317" s="192"/>
      <c r="L317" s="192"/>
      <c r="M317" s="192"/>
      <c r="N317" s="192"/>
      <c r="O317" s="192"/>
      <c r="P317" s="192"/>
      <c r="Q317" s="192"/>
      <c r="R317" s="192"/>
      <c r="S317" s="192"/>
      <c r="T317" s="192"/>
      <c r="U317" s="192"/>
      <c r="V317" s="192"/>
      <c r="W317" s="192"/>
      <c r="X317" s="192"/>
      <c r="Y317" s="192"/>
      <c r="Z317" s="192"/>
      <c r="AA317" s="192"/>
      <c r="AB317" s="192"/>
      <c r="AC317" s="192"/>
      <c r="AD317" s="192"/>
      <c r="AE317" s="192"/>
      <c r="AF317" s="192"/>
      <c r="AG317" s="192"/>
      <c r="AH317" s="192"/>
      <c r="AI317" s="192"/>
      <c r="AJ317" s="192"/>
      <c r="AK317" s="192"/>
      <c r="AL317" s="192"/>
      <c r="AM317" s="192"/>
    </row>
    <row r="318" spans="11:39">
      <c r="K318" s="192"/>
      <c r="L318" s="192"/>
      <c r="M318" s="192"/>
      <c r="N318" s="192"/>
      <c r="O318" s="192"/>
      <c r="P318" s="192"/>
      <c r="Q318" s="192"/>
      <c r="R318" s="192"/>
      <c r="S318" s="192"/>
      <c r="T318" s="192"/>
      <c r="U318" s="192"/>
      <c r="V318" s="192"/>
      <c r="W318" s="192"/>
      <c r="X318" s="192"/>
      <c r="Y318" s="192"/>
      <c r="Z318" s="192"/>
      <c r="AA318" s="192"/>
      <c r="AB318" s="192"/>
      <c r="AC318" s="192"/>
      <c r="AD318" s="192"/>
      <c r="AE318" s="192"/>
      <c r="AF318" s="192"/>
      <c r="AG318" s="192"/>
      <c r="AH318" s="192"/>
      <c r="AI318" s="192"/>
      <c r="AJ318" s="192"/>
      <c r="AK318" s="192"/>
      <c r="AL318" s="192"/>
      <c r="AM318" s="192"/>
    </row>
    <row r="319" spans="11:39">
      <c r="K319" s="192"/>
      <c r="L319" s="192"/>
      <c r="M319" s="192"/>
      <c r="N319" s="192"/>
      <c r="O319" s="192"/>
      <c r="P319" s="192"/>
      <c r="Q319" s="192"/>
      <c r="R319" s="192"/>
      <c r="S319" s="192"/>
      <c r="T319" s="192"/>
      <c r="U319" s="192"/>
      <c r="V319" s="192"/>
      <c r="W319" s="192"/>
      <c r="X319" s="192"/>
      <c r="Y319" s="192"/>
      <c r="Z319" s="192"/>
      <c r="AA319" s="192"/>
      <c r="AB319" s="192"/>
      <c r="AC319" s="192"/>
      <c r="AD319" s="192"/>
      <c r="AE319" s="192"/>
      <c r="AF319" s="192"/>
      <c r="AG319" s="192"/>
      <c r="AH319" s="192"/>
      <c r="AI319" s="192"/>
      <c r="AJ319" s="192"/>
      <c r="AK319" s="192"/>
      <c r="AL319" s="192"/>
      <c r="AM319" s="192"/>
    </row>
    <row r="320" spans="11:39">
      <c r="K320" s="192"/>
      <c r="L320" s="192"/>
      <c r="M320" s="192"/>
      <c r="N320" s="192"/>
      <c r="O320" s="192"/>
      <c r="P320" s="192"/>
      <c r="Q320" s="192"/>
      <c r="R320" s="192"/>
      <c r="S320" s="192"/>
      <c r="T320" s="192"/>
      <c r="U320" s="192"/>
      <c r="V320" s="192"/>
      <c r="W320" s="192"/>
      <c r="X320" s="192"/>
      <c r="Y320" s="192"/>
      <c r="Z320" s="192"/>
      <c r="AA320" s="192"/>
      <c r="AB320" s="192"/>
      <c r="AC320" s="192"/>
      <c r="AD320" s="192"/>
      <c r="AE320" s="192"/>
      <c r="AF320" s="192"/>
      <c r="AG320" s="192"/>
      <c r="AH320" s="192"/>
      <c r="AI320" s="192"/>
      <c r="AJ320" s="192"/>
      <c r="AK320" s="192"/>
      <c r="AL320" s="192"/>
      <c r="AM320" s="192"/>
    </row>
    <row r="321" spans="11:39">
      <c r="K321" s="192"/>
      <c r="L321" s="192"/>
      <c r="M321" s="192"/>
      <c r="N321" s="192"/>
      <c r="O321" s="192"/>
      <c r="P321" s="192"/>
      <c r="Q321" s="192"/>
      <c r="R321" s="192"/>
      <c r="S321" s="192"/>
      <c r="T321" s="192"/>
      <c r="U321" s="192"/>
      <c r="V321" s="192"/>
      <c r="W321" s="192"/>
      <c r="X321" s="192"/>
      <c r="Y321" s="192"/>
      <c r="Z321" s="192"/>
      <c r="AA321" s="192"/>
      <c r="AB321" s="192"/>
      <c r="AC321" s="192"/>
      <c r="AD321" s="192"/>
      <c r="AE321" s="192"/>
      <c r="AF321" s="192"/>
      <c r="AG321" s="192"/>
      <c r="AH321" s="192"/>
      <c r="AI321" s="192"/>
      <c r="AJ321" s="192"/>
      <c r="AK321" s="192"/>
      <c r="AL321" s="192"/>
      <c r="AM321" s="192"/>
    </row>
    <row r="322" spans="11:39">
      <c r="K322" s="192"/>
      <c r="L322" s="192"/>
      <c r="M322" s="192"/>
      <c r="N322" s="192"/>
      <c r="O322" s="192"/>
      <c r="P322" s="192"/>
      <c r="Q322" s="192"/>
      <c r="R322" s="192"/>
      <c r="S322" s="192"/>
      <c r="T322" s="192"/>
      <c r="U322" s="192"/>
      <c r="V322" s="192"/>
      <c r="W322" s="192"/>
      <c r="X322" s="192"/>
      <c r="Y322" s="192"/>
      <c r="Z322" s="192"/>
      <c r="AA322" s="192"/>
      <c r="AB322" s="192"/>
      <c r="AC322" s="192"/>
      <c r="AD322" s="192"/>
      <c r="AE322" s="192"/>
      <c r="AF322" s="192"/>
      <c r="AG322" s="192"/>
      <c r="AH322" s="192"/>
      <c r="AI322" s="192"/>
      <c r="AJ322" s="192"/>
      <c r="AK322" s="192"/>
      <c r="AL322" s="192"/>
      <c r="AM322" s="192"/>
    </row>
    <row r="323" spans="11:39">
      <c r="K323" s="192"/>
      <c r="L323" s="192"/>
      <c r="M323" s="192"/>
      <c r="N323" s="192"/>
      <c r="O323" s="192"/>
      <c r="P323" s="192"/>
      <c r="Q323" s="192"/>
      <c r="R323" s="192"/>
      <c r="S323" s="192"/>
      <c r="T323" s="192"/>
      <c r="U323" s="192"/>
      <c r="V323" s="192"/>
      <c r="W323" s="192"/>
      <c r="X323" s="192"/>
      <c r="Y323" s="192"/>
      <c r="Z323" s="192"/>
      <c r="AA323" s="192"/>
      <c r="AB323" s="192"/>
      <c r="AC323" s="192"/>
      <c r="AD323" s="192"/>
      <c r="AE323" s="192"/>
      <c r="AF323" s="192"/>
      <c r="AG323" s="192"/>
      <c r="AH323" s="192"/>
      <c r="AI323" s="192"/>
      <c r="AJ323" s="192"/>
      <c r="AK323" s="192"/>
      <c r="AL323" s="192"/>
      <c r="AM323" s="192"/>
    </row>
    <row r="324" spans="11:39">
      <c r="K324" s="192"/>
      <c r="L324" s="192"/>
      <c r="M324" s="192"/>
      <c r="N324" s="192"/>
      <c r="O324" s="192"/>
      <c r="P324" s="192"/>
      <c r="Q324" s="192"/>
      <c r="R324" s="192"/>
      <c r="S324" s="192"/>
      <c r="T324" s="192"/>
      <c r="U324" s="192"/>
      <c r="V324" s="192"/>
      <c r="W324" s="192"/>
      <c r="X324" s="192"/>
      <c r="Y324" s="192"/>
      <c r="Z324" s="192"/>
      <c r="AA324" s="192"/>
      <c r="AB324" s="192"/>
      <c r="AC324" s="192"/>
      <c r="AD324" s="192"/>
      <c r="AE324" s="192"/>
      <c r="AF324" s="192"/>
      <c r="AG324" s="192"/>
      <c r="AH324" s="192"/>
      <c r="AI324" s="192"/>
      <c r="AJ324" s="192"/>
      <c r="AK324" s="192"/>
      <c r="AL324" s="192"/>
      <c r="AM324" s="192"/>
    </row>
    <row r="325" spans="11:39">
      <c r="K325" s="192"/>
      <c r="L325" s="192"/>
      <c r="M325" s="192"/>
      <c r="N325" s="192"/>
      <c r="O325" s="192"/>
      <c r="P325" s="192"/>
      <c r="Q325" s="192"/>
      <c r="R325" s="192"/>
      <c r="S325" s="192"/>
      <c r="T325" s="192"/>
      <c r="U325" s="192"/>
      <c r="V325" s="192"/>
      <c r="W325" s="192"/>
      <c r="X325" s="192"/>
      <c r="Y325" s="192"/>
      <c r="Z325" s="192"/>
      <c r="AA325" s="192"/>
      <c r="AB325" s="192"/>
      <c r="AC325" s="192"/>
      <c r="AD325" s="192"/>
      <c r="AE325" s="192"/>
      <c r="AF325" s="192"/>
      <c r="AG325" s="192"/>
      <c r="AH325" s="192"/>
      <c r="AI325" s="192"/>
      <c r="AJ325" s="192"/>
      <c r="AK325" s="192"/>
      <c r="AL325" s="192"/>
      <c r="AM325" s="192"/>
    </row>
    <row r="326" spans="11:39">
      <c r="K326" s="192"/>
      <c r="L326" s="192"/>
      <c r="M326" s="192"/>
      <c r="N326" s="192"/>
      <c r="O326" s="192"/>
      <c r="P326" s="192"/>
      <c r="Q326" s="192"/>
      <c r="R326" s="192"/>
      <c r="S326" s="192"/>
      <c r="T326" s="192"/>
      <c r="U326" s="192"/>
      <c r="V326" s="192"/>
      <c r="W326" s="192"/>
      <c r="X326" s="192"/>
      <c r="Y326" s="192"/>
      <c r="Z326" s="192"/>
      <c r="AA326" s="192"/>
      <c r="AB326" s="192"/>
      <c r="AC326" s="192"/>
      <c r="AD326" s="192"/>
      <c r="AE326" s="192"/>
      <c r="AF326" s="192"/>
      <c r="AG326" s="192"/>
      <c r="AH326" s="192"/>
      <c r="AI326" s="192"/>
      <c r="AJ326" s="192"/>
      <c r="AK326" s="192"/>
      <c r="AL326" s="192"/>
      <c r="AM326" s="192"/>
    </row>
    <row r="327" spans="11:39">
      <c r="K327" s="192"/>
      <c r="L327" s="192"/>
      <c r="M327" s="192"/>
      <c r="N327" s="192"/>
      <c r="O327" s="192"/>
      <c r="P327" s="192"/>
      <c r="Q327" s="192"/>
      <c r="R327" s="192"/>
      <c r="S327" s="192"/>
      <c r="T327" s="192"/>
      <c r="U327" s="192"/>
      <c r="V327" s="192"/>
      <c r="W327" s="192"/>
      <c r="X327" s="192"/>
      <c r="Y327" s="192"/>
      <c r="Z327" s="192"/>
      <c r="AA327" s="192"/>
      <c r="AB327" s="192"/>
      <c r="AC327" s="192"/>
      <c r="AD327" s="192"/>
      <c r="AE327" s="192"/>
      <c r="AF327" s="192"/>
      <c r="AG327" s="192"/>
      <c r="AH327" s="192"/>
      <c r="AI327" s="192"/>
      <c r="AJ327" s="192"/>
      <c r="AK327" s="192"/>
      <c r="AL327" s="192"/>
      <c r="AM327" s="192"/>
    </row>
    <row r="328" spans="11:39">
      <c r="K328" s="192"/>
      <c r="L328" s="192"/>
      <c r="M328" s="192"/>
      <c r="N328" s="192"/>
      <c r="O328" s="192"/>
      <c r="P328" s="192"/>
      <c r="Q328" s="192"/>
      <c r="R328" s="192"/>
      <c r="S328" s="192"/>
      <c r="T328" s="192"/>
      <c r="U328" s="192"/>
      <c r="V328" s="192"/>
      <c r="W328" s="192"/>
      <c r="X328" s="192"/>
      <c r="Y328" s="192"/>
      <c r="Z328" s="192"/>
      <c r="AA328" s="192"/>
      <c r="AB328" s="192"/>
      <c r="AC328" s="192"/>
      <c r="AD328" s="192"/>
      <c r="AE328" s="192"/>
      <c r="AF328" s="192"/>
      <c r="AG328" s="192"/>
      <c r="AH328" s="192"/>
      <c r="AI328" s="192"/>
      <c r="AJ328" s="192"/>
      <c r="AK328" s="192"/>
      <c r="AL328" s="192"/>
      <c r="AM328" s="192"/>
    </row>
    <row r="329" spans="11:39">
      <c r="K329" s="192"/>
      <c r="L329" s="192"/>
      <c r="M329" s="192"/>
      <c r="N329" s="192"/>
      <c r="O329" s="192"/>
      <c r="P329" s="192"/>
      <c r="Q329" s="192"/>
      <c r="R329" s="192"/>
      <c r="S329" s="192"/>
      <c r="T329" s="192"/>
      <c r="U329" s="192"/>
      <c r="V329" s="192"/>
      <c r="W329" s="192"/>
      <c r="X329" s="192"/>
      <c r="Y329" s="192"/>
      <c r="Z329" s="192"/>
      <c r="AA329" s="192"/>
      <c r="AB329" s="192"/>
      <c r="AC329" s="192"/>
      <c r="AD329" s="192"/>
      <c r="AE329" s="192"/>
      <c r="AF329" s="192"/>
      <c r="AG329" s="192"/>
      <c r="AH329" s="192"/>
      <c r="AI329" s="192"/>
      <c r="AJ329" s="192"/>
      <c r="AK329" s="192"/>
      <c r="AL329" s="192"/>
      <c r="AM329" s="192"/>
    </row>
    <row r="330" spans="11:39">
      <c r="K330" s="192"/>
      <c r="L330" s="192"/>
      <c r="M330" s="192"/>
      <c r="N330" s="192"/>
      <c r="O330" s="192"/>
      <c r="P330" s="192"/>
      <c r="Q330" s="192"/>
      <c r="R330" s="192"/>
      <c r="S330" s="192"/>
      <c r="T330" s="192"/>
      <c r="U330" s="192"/>
      <c r="V330" s="192"/>
      <c r="W330" s="192"/>
      <c r="X330" s="192"/>
      <c r="Y330" s="192"/>
      <c r="Z330" s="192"/>
      <c r="AA330" s="192"/>
      <c r="AB330" s="192"/>
      <c r="AC330" s="192"/>
      <c r="AD330" s="192"/>
      <c r="AE330" s="192"/>
      <c r="AF330" s="192"/>
      <c r="AG330" s="192"/>
      <c r="AH330" s="192"/>
      <c r="AI330" s="192"/>
      <c r="AJ330" s="192"/>
      <c r="AK330" s="192"/>
      <c r="AL330" s="192"/>
      <c r="AM330" s="192"/>
    </row>
    <row r="331" spans="11:39">
      <c r="K331" s="192"/>
      <c r="L331" s="192"/>
      <c r="M331" s="192"/>
      <c r="N331" s="192"/>
      <c r="O331" s="192"/>
      <c r="P331" s="192"/>
      <c r="Q331" s="192"/>
      <c r="R331" s="192"/>
      <c r="S331" s="192"/>
      <c r="T331" s="192"/>
      <c r="U331" s="192"/>
      <c r="V331" s="192"/>
      <c r="W331" s="192"/>
      <c r="X331" s="192"/>
      <c r="Y331" s="192"/>
      <c r="Z331" s="192"/>
      <c r="AA331" s="192"/>
      <c r="AB331" s="192"/>
      <c r="AC331" s="192"/>
      <c r="AD331" s="192"/>
      <c r="AE331" s="192"/>
      <c r="AF331" s="192"/>
      <c r="AG331" s="192"/>
      <c r="AH331" s="192"/>
      <c r="AI331" s="192"/>
      <c r="AJ331" s="192"/>
      <c r="AK331" s="192"/>
      <c r="AL331" s="192"/>
      <c r="AM331" s="192"/>
    </row>
    <row r="332" spans="11:39">
      <c r="K332" s="192"/>
      <c r="L332" s="192"/>
      <c r="M332" s="192"/>
      <c r="N332" s="192"/>
      <c r="O332" s="192"/>
      <c r="P332" s="192"/>
      <c r="Q332" s="192"/>
      <c r="R332" s="192"/>
      <c r="S332" s="192"/>
      <c r="T332" s="192"/>
      <c r="U332" s="192"/>
      <c r="V332" s="192"/>
      <c r="W332" s="192"/>
      <c r="X332" s="192"/>
      <c r="Y332" s="192"/>
      <c r="Z332" s="192"/>
      <c r="AA332" s="192"/>
      <c r="AB332" s="192"/>
      <c r="AC332" s="192"/>
      <c r="AD332" s="192"/>
      <c r="AE332" s="192"/>
      <c r="AF332" s="192"/>
      <c r="AG332" s="192"/>
      <c r="AH332" s="192"/>
      <c r="AI332" s="192"/>
      <c r="AJ332" s="192"/>
      <c r="AK332" s="192"/>
      <c r="AL332" s="192"/>
      <c r="AM332" s="192"/>
    </row>
    <row r="333" spans="11:39">
      <c r="K333" s="192"/>
      <c r="L333" s="192"/>
      <c r="M333" s="192"/>
      <c r="N333" s="192"/>
      <c r="O333" s="192"/>
      <c r="P333" s="192"/>
      <c r="Q333" s="192"/>
      <c r="R333" s="192"/>
      <c r="S333" s="192"/>
      <c r="T333" s="192"/>
      <c r="U333" s="192"/>
      <c r="V333" s="192"/>
      <c r="W333" s="192"/>
      <c r="X333" s="192"/>
      <c r="Y333" s="192"/>
      <c r="Z333" s="192"/>
      <c r="AA333" s="192"/>
      <c r="AB333" s="192"/>
      <c r="AC333" s="192"/>
      <c r="AD333" s="192"/>
      <c r="AE333" s="192"/>
      <c r="AF333" s="192"/>
      <c r="AG333" s="192"/>
      <c r="AH333" s="192"/>
      <c r="AI333" s="192"/>
      <c r="AJ333" s="192"/>
      <c r="AK333" s="192"/>
      <c r="AL333" s="192"/>
      <c r="AM333" s="192"/>
    </row>
    <row r="334" spans="11:39">
      <c r="K334" s="192"/>
      <c r="L334" s="192"/>
      <c r="M334" s="192"/>
      <c r="N334" s="192"/>
      <c r="O334" s="192"/>
      <c r="P334" s="192"/>
      <c r="Q334" s="192"/>
      <c r="R334" s="192"/>
      <c r="S334" s="192"/>
      <c r="T334" s="192"/>
      <c r="U334" s="192"/>
      <c r="V334" s="192"/>
      <c r="W334" s="192"/>
      <c r="X334" s="192"/>
      <c r="Y334" s="192"/>
      <c r="Z334" s="192"/>
      <c r="AA334" s="192"/>
      <c r="AB334" s="192"/>
      <c r="AC334" s="192"/>
      <c r="AD334" s="192"/>
      <c r="AE334" s="192"/>
      <c r="AF334" s="192"/>
      <c r="AG334" s="192"/>
      <c r="AH334" s="192"/>
      <c r="AI334" s="192"/>
      <c r="AJ334" s="192"/>
      <c r="AK334" s="192"/>
      <c r="AL334" s="192"/>
      <c r="AM334" s="192"/>
    </row>
    <row r="335" spans="11:39">
      <c r="K335" s="192"/>
      <c r="L335" s="192"/>
      <c r="M335" s="192"/>
      <c r="N335" s="192"/>
      <c r="O335" s="192"/>
      <c r="P335" s="192"/>
      <c r="Q335" s="192"/>
      <c r="R335" s="192"/>
      <c r="S335" s="192"/>
      <c r="T335" s="192"/>
      <c r="U335" s="192"/>
      <c r="V335" s="192"/>
      <c r="W335" s="192"/>
      <c r="X335" s="192"/>
      <c r="Y335" s="192"/>
      <c r="Z335" s="192"/>
      <c r="AA335" s="192"/>
      <c r="AB335" s="192"/>
      <c r="AC335" s="192"/>
      <c r="AD335" s="192"/>
      <c r="AE335" s="192"/>
      <c r="AF335" s="192"/>
      <c r="AG335" s="192"/>
      <c r="AH335" s="192"/>
      <c r="AI335" s="192"/>
      <c r="AJ335" s="192"/>
      <c r="AK335" s="192"/>
      <c r="AL335" s="192"/>
      <c r="AM335" s="192"/>
    </row>
    <row r="336" spans="11:39">
      <c r="K336" s="192"/>
      <c r="L336" s="192"/>
      <c r="M336" s="192"/>
      <c r="N336" s="192"/>
      <c r="O336" s="192"/>
      <c r="P336" s="192"/>
      <c r="Q336" s="192"/>
      <c r="R336" s="192"/>
      <c r="S336" s="192"/>
      <c r="T336" s="192"/>
      <c r="U336" s="192"/>
      <c r="V336" s="192"/>
      <c r="W336" s="192"/>
      <c r="X336" s="192"/>
      <c r="Y336" s="192"/>
      <c r="Z336" s="192"/>
      <c r="AA336" s="192"/>
      <c r="AB336" s="192"/>
      <c r="AC336" s="192"/>
      <c r="AD336" s="192"/>
      <c r="AE336" s="192"/>
      <c r="AF336" s="192"/>
      <c r="AG336" s="192"/>
      <c r="AH336" s="192"/>
      <c r="AI336" s="192"/>
      <c r="AJ336" s="192"/>
      <c r="AK336" s="192"/>
      <c r="AL336" s="192"/>
      <c r="AM336" s="192"/>
    </row>
    <row r="337" spans="11:39">
      <c r="K337" s="192"/>
      <c r="L337" s="192"/>
      <c r="M337" s="192"/>
      <c r="N337" s="192"/>
      <c r="O337" s="192"/>
      <c r="P337" s="192"/>
      <c r="Q337" s="192"/>
      <c r="R337" s="192"/>
      <c r="S337" s="192"/>
      <c r="T337" s="192"/>
      <c r="U337" s="192"/>
      <c r="V337" s="192"/>
      <c r="W337" s="192"/>
      <c r="X337" s="192"/>
      <c r="Y337" s="192"/>
      <c r="Z337" s="192"/>
      <c r="AA337" s="192"/>
      <c r="AB337" s="192"/>
      <c r="AC337" s="192"/>
      <c r="AD337" s="192"/>
      <c r="AE337" s="192"/>
      <c r="AF337" s="192"/>
      <c r="AG337" s="192"/>
      <c r="AH337" s="192"/>
      <c r="AI337" s="192"/>
      <c r="AJ337" s="192"/>
      <c r="AK337" s="192"/>
      <c r="AL337" s="192"/>
      <c r="AM337" s="192"/>
    </row>
    <row r="338" spans="11:39">
      <c r="K338" s="192"/>
      <c r="L338" s="192"/>
      <c r="M338" s="192"/>
      <c r="N338" s="192"/>
      <c r="O338" s="192"/>
      <c r="P338" s="192"/>
      <c r="Q338" s="192"/>
      <c r="R338" s="192"/>
      <c r="S338" s="192"/>
      <c r="T338" s="192"/>
      <c r="U338" s="192"/>
      <c r="V338" s="192"/>
      <c r="W338" s="192"/>
      <c r="X338" s="192"/>
      <c r="Y338" s="192"/>
      <c r="Z338" s="192"/>
      <c r="AA338" s="192"/>
      <c r="AB338" s="192"/>
      <c r="AC338" s="192"/>
      <c r="AD338" s="192"/>
      <c r="AE338" s="192"/>
      <c r="AF338" s="192"/>
      <c r="AG338" s="192"/>
      <c r="AH338" s="192"/>
      <c r="AI338" s="192"/>
      <c r="AJ338" s="192"/>
      <c r="AK338" s="192"/>
      <c r="AL338" s="192"/>
      <c r="AM338" s="192"/>
    </row>
    <row r="339" spans="11:39">
      <c r="K339" s="192"/>
      <c r="L339" s="192"/>
      <c r="M339" s="192"/>
      <c r="N339" s="192"/>
      <c r="O339" s="192"/>
      <c r="P339" s="192"/>
      <c r="Q339" s="192"/>
      <c r="R339" s="192"/>
      <c r="S339" s="192"/>
      <c r="T339" s="192"/>
      <c r="U339" s="192"/>
      <c r="V339" s="192"/>
      <c r="W339" s="192"/>
      <c r="X339" s="192"/>
      <c r="Y339" s="192"/>
      <c r="Z339" s="192"/>
      <c r="AA339" s="192"/>
      <c r="AB339" s="192"/>
      <c r="AC339" s="192"/>
      <c r="AD339" s="192"/>
      <c r="AE339" s="192"/>
      <c r="AF339" s="192"/>
      <c r="AG339" s="192"/>
      <c r="AH339" s="192"/>
      <c r="AI339" s="192"/>
      <c r="AJ339" s="192"/>
      <c r="AK339" s="192"/>
      <c r="AL339" s="192"/>
      <c r="AM339" s="192"/>
    </row>
    <row r="340" spans="11:39">
      <c r="K340" s="192"/>
      <c r="L340" s="192"/>
      <c r="M340" s="192"/>
      <c r="N340" s="192"/>
      <c r="O340" s="192"/>
      <c r="P340" s="192"/>
      <c r="Q340" s="192"/>
      <c r="R340" s="192"/>
      <c r="S340" s="192"/>
      <c r="T340" s="192"/>
      <c r="U340" s="192"/>
      <c r="V340" s="192"/>
      <c r="W340" s="192"/>
      <c r="X340" s="192"/>
      <c r="Y340" s="192"/>
      <c r="Z340" s="192"/>
      <c r="AA340" s="192"/>
      <c r="AB340" s="192"/>
      <c r="AC340" s="192"/>
      <c r="AD340" s="192"/>
      <c r="AE340" s="192"/>
      <c r="AF340" s="192"/>
      <c r="AG340" s="192"/>
      <c r="AH340" s="192"/>
      <c r="AI340" s="192"/>
      <c r="AJ340" s="192"/>
      <c r="AK340" s="192"/>
      <c r="AL340" s="192"/>
      <c r="AM340" s="192"/>
    </row>
    <row r="341" spans="11:39">
      <c r="K341" s="192"/>
      <c r="L341" s="192"/>
      <c r="M341" s="192"/>
      <c r="N341" s="192"/>
      <c r="O341" s="192"/>
      <c r="P341" s="192"/>
      <c r="Q341" s="192"/>
      <c r="R341" s="192"/>
      <c r="S341" s="192"/>
      <c r="T341" s="192"/>
      <c r="U341" s="192"/>
      <c r="V341" s="192"/>
      <c r="W341" s="192"/>
      <c r="X341" s="192"/>
      <c r="Y341" s="192"/>
      <c r="Z341" s="192"/>
      <c r="AA341" s="192"/>
      <c r="AB341" s="192"/>
      <c r="AC341" s="192"/>
      <c r="AD341" s="192"/>
      <c r="AE341" s="192"/>
      <c r="AF341" s="192"/>
      <c r="AG341" s="192"/>
      <c r="AH341" s="192"/>
      <c r="AI341" s="192"/>
      <c r="AJ341" s="192"/>
      <c r="AK341" s="192"/>
      <c r="AL341" s="192"/>
      <c r="AM341" s="192"/>
    </row>
    <row r="342" spans="11:39">
      <c r="K342" s="192"/>
      <c r="L342" s="192"/>
      <c r="M342" s="192"/>
      <c r="N342" s="192"/>
      <c r="O342" s="192"/>
      <c r="P342" s="192"/>
      <c r="Q342" s="192"/>
      <c r="R342" s="192"/>
      <c r="S342" s="192"/>
      <c r="T342" s="192"/>
      <c r="U342" s="192"/>
      <c r="V342" s="192"/>
      <c r="W342" s="192"/>
      <c r="X342" s="192"/>
      <c r="Y342" s="192"/>
      <c r="Z342" s="192"/>
      <c r="AA342" s="192"/>
      <c r="AB342" s="192"/>
      <c r="AC342" s="192"/>
      <c r="AD342" s="192"/>
      <c r="AE342" s="192"/>
      <c r="AF342" s="192"/>
      <c r="AG342" s="192"/>
      <c r="AH342" s="192"/>
      <c r="AI342" s="192"/>
      <c r="AJ342" s="192"/>
      <c r="AK342" s="192"/>
      <c r="AL342" s="192"/>
      <c r="AM342" s="192"/>
    </row>
    <row r="343" spans="11:39">
      <c r="K343" s="192"/>
      <c r="L343" s="192"/>
      <c r="M343" s="192"/>
      <c r="N343" s="192"/>
      <c r="O343" s="192"/>
      <c r="P343" s="192"/>
      <c r="Q343" s="192"/>
      <c r="R343" s="192"/>
      <c r="S343" s="192"/>
      <c r="T343" s="192"/>
      <c r="U343" s="192"/>
      <c r="V343" s="192"/>
      <c r="W343" s="192"/>
      <c r="X343" s="192"/>
      <c r="Y343" s="192"/>
      <c r="Z343" s="192"/>
      <c r="AA343" s="192"/>
      <c r="AB343" s="192"/>
      <c r="AC343" s="192"/>
      <c r="AD343" s="192"/>
      <c r="AE343" s="192"/>
      <c r="AF343" s="192"/>
      <c r="AG343" s="192"/>
      <c r="AH343" s="192"/>
      <c r="AI343" s="192"/>
      <c r="AJ343" s="192"/>
      <c r="AK343" s="192"/>
      <c r="AL343" s="192"/>
      <c r="AM343" s="192"/>
    </row>
    <row r="344" spans="11:39">
      <c r="K344" s="192"/>
      <c r="L344" s="192"/>
      <c r="M344" s="192"/>
      <c r="N344" s="192"/>
      <c r="O344" s="192"/>
      <c r="P344" s="192"/>
      <c r="Q344" s="192"/>
      <c r="R344" s="192"/>
      <c r="S344" s="192"/>
      <c r="T344" s="192"/>
      <c r="U344" s="192"/>
      <c r="V344" s="192"/>
      <c r="W344" s="192"/>
      <c r="X344" s="192"/>
      <c r="Y344" s="192"/>
      <c r="Z344" s="192"/>
      <c r="AA344" s="192"/>
      <c r="AB344" s="192"/>
      <c r="AC344" s="192"/>
      <c r="AD344" s="192"/>
      <c r="AE344" s="192"/>
      <c r="AF344" s="192"/>
      <c r="AG344" s="192"/>
      <c r="AH344" s="192"/>
      <c r="AI344" s="192"/>
      <c r="AJ344" s="192"/>
      <c r="AK344" s="192"/>
      <c r="AL344" s="192"/>
      <c r="AM344" s="192"/>
    </row>
    <row r="345" spans="11:39">
      <c r="K345" s="192"/>
      <c r="L345" s="192"/>
      <c r="M345" s="192"/>
      <c r="N345" s="192"/>
      <c r="O345" s="192"/>
      <c r="P345" s="192"/>
      <c r="Q345" s="192"/>
      <c r="R345" s="192"/>
      <c r="S345" s="192"/>
      <c r="T345" s="192"/>
      <c r="U345" s="192"/>
      <c r="V345" s="192"/>
      <c r="W345" s="192"/>
      <c r="X345" s="192"/>
      <c r="Y345" s="192"/>
      <c r="Z345" s="192"/>
      <c r="AA345" s="192"/>
      <c r="AB345" s="192"/>
      <c r="AC345" s="192"/>
      <c r="AD345" s="192"/>
      <c r="AE345" s="192"/>
      <c r="AF345" s="192"/>
      <c r="AG345" s="192"/>
      <c r="AH345" s="192"/>
      <c r="AI345" s="192"/>
      <c r="AJ345" s="192"/>
      <c r="AK345" s="192"/>
      <c r="AL345" s="192"/>
      <c r="AM345" s="192"/>
    </row>
    <row r="346" spans="11:39">
      <c r="K346" s="192"/>
      <c r="L346" s="192"/>
      <c r="M346" s="192"/>
      <c r="N346" s="192"/>
      <c r="O346" s="192"/>
      <c r="P346" s="192"/>
      <c r="Q346" s="192"/>
      <c r="R346" s="192"/>
      <c r="S346" s="192"/>
      <c r="T346" s="192"/>
      <c r="U346" s="192"/>
      <c r="V346" s="192"/>
      <c r="W346" s="192"/>
      <c r="X346" s="192"/>
      <c r="Y346" s="192"/>
      <c r="Z346" s="192"/>
      <c r="AA346" s="192"/>
      <c r="AB346" s="192"/>
      <c r="AC346" s="192"/>
      <c r="AD346" s="192"/>
      <c r="AE346" s="192"/>
      <c r="AF346" s="192"/>
      <c r="AG346" s="192"/>
      <c r="AH346" s="192"/>
      <c r="AI346" s="192"/>
      <c r="AJ346" s="192"/>
      <c r="AK346" s="192"/>
      <c r="AL346" s="192"/>
      <c r="AM346" s="192"/>
    </row>
    <row r="347" spans="11:39">
      <c r="K347" s="192"/>
      <c r="L347" s="192"/>
      <c r="M347" s="192"/>
      <c r="N347" s="192"/>
      <c r="O347" s="192"/>
      <c r="P347" s="192"/>
      <c r="Q347" s="192"/>
      <c r="R347" s="192"/>
      <c r="S347" s="192"/>
      <c r="T347" s="192"/>
      <c r="U347" s="192"/>
      <c r="V347" s="192"/>
      <c r="W347" s="192"/>
      <c r="X347" s="192"/>
      <c r="Y347" s="192"/>
      <c r="Z347" s="192"/>
      <c r="AA347" s="192"/>
      <c r="AB347" s="192"/>
      <c r="AC347" s="192"/>
      <c r="AD347" s="192"/>
      <c r="AE347" s="192"/>
      <c r="AF347" s="192"/>
      <c r="AG347" s="192"/>
      <c r="AH347" s="192"/>
      <c r="AI347" s="192"/>
      <c r="AJ347" s="192"/>
      <c r="AK347" s="192"/>
      <c r="AL347" s="192"/>
      <c r="AM347" s="192"/>
    </row>
    <row r="348" spans="11:39">
      <c r="K348" s="192"/>
      <c r="L348" s="192"/>
      <c r="M348" s="192"/>
      <c r="N348" s="192"/>
      <c r="O348" s="192"/>
      <c r="P348" s="192"/>
      <c r="Q348" s="192"/>
      <c r="R348" s="192"/>
      <c r="S348" s="192"/>
      <c r="T348" s="192"/>
      <c r="U348" s="192"/>
      <c r="V348" s="192"/>
      <c r="W348" s="192"/>
      <c r="X348" s="192"/>
      <c r="Y348" s="192"/>
      <c r="Z348" s="192"/>
      <c r="AA348" s="192"/>
      <c r="AB348" s="192"/>
      <c r="AC348" s="192"/>
      <c r="AD348" s="192"/>
      <c r="AE348" s="192"/>
      <c r="AF348" s="192"/>
      <c r="AG348" s="192"/>
      <c r="AH348" s="192"/>
      <c r="AI348" s="192"/>
      <c r="AJ348" s="192"/>
      <c r="AK348" s="192"/>
      <c r="AL348" s="192"/>
      <c r="AM348" s="192"/>
    </row>
    <row r="349" spans="11:39">
      <c r="K349" s="192"/>
      <c r="L349" s="192"/>
      <c r="M349" s="192"/>
      <c r="N349" s="192"/>
      <c r="O349" s="192"/>
      <c r="P349" s="192"/>
      <c r="Q349" s="192"/>
      <c r="R349" s="192"/>
      <c r="S349" s="192"/>
      <c r="T349" s="192"/>
      <c r="U349" s="192"/>
      <c r="V349" s="192"/>
      <c r="W349" s="192"/>
      <c r="X349" s="192"/>
      <c r="Y349" s="192"/>
      <c r="Z349" s="192"/>
      <c r="AA349" s="192"/>
      <c r="AB349" s="192"/>
      <c r="AC349" s="192"/>
      <c r="AD349" s="192"/>
      <c r="AE349" s="192"/>
      <c r="AF349" s="192"/>
      <c r="AG349" s="192"/>
      <c r="AH349" s="192"/>
      <c r="AI349" s="192"/>
      <c r="AJ349" s="192"/>
      <c r="AK349" s="192"/>
      <c r="AL349" s="192"/>
      <c r="AM349" s="192"/>
    </row>
    <row r="350" spans="11:39">
      <c r="K350" s="192"/>
      <c r="L350" s="192"/>
      <c r="M350" s="192"/>
      <c r="N350" s="192"/>
      <c r="O350" s="192"/>
      <c r="P350" s="192"/>
      <c r="Q350" s="192"/>
      <c r="R350" s="192"/>
      <c r="S350" s="192"/>
      <c r="T350" s="192"/>
      <c r="U350" s="192"/>
      <c r="V350" s="192"/>
      <c r="W350" s="192"/>
      <c r="X350" s="192"/>
      <c r="Y350" s="192"/>
      <c r="Z350" s="192"/>
      <c r="AA350" s="192"/>
      <c r="AB350" s="192"/>
      <c r="AC350" s="192"/>
      <c r="AD350" s="192"/>
      <c r="AE350" s="192"/>
      <c r="AF350" s="192"/>
      <c r="AG350" s="192"/>
      <c r="AH350" s="192"/>
      <c r="AI350" s="192"/>
      <c r="AJ350" s="192"/>
      <c r="AK350" s="192"/>
      <c r="AL350" s="192"/>
      <c r="AM350" s="192"/>
    </row>
    <row r="351" spans="11:39">
      <c r="K351" s="192"/>
      <c r="L351" s="192"/>
      <c r="M351" s="192"/>
      <c r="N351" s="192"/>
      <c r="O351" s="192"/>
      <c r="P351" s="192"/>
      <c r="Q351" s="192"/>
      <c r="R351" s="192"/>
      <c r="S351" s="192"/>
      <c r="T351" s="192"/>
      <c r="U351" s="192"/>
      <c r="V351" s="192"/>
      <c r="W351" s="192"/>
      <c r="X351" s="192"/>
      <c r="Y351" s="192"/>
      <c r="Z351" s="192"/>
      <c r="AA351" s="192"/>
      <c r="AB351" s="192"/>
      <c r="AC351" s="192"/>
      <c r="AD351" s="192"/>
      <c r="AE351" s="192"/>
      <c r="AF351" s="192"/>
      <c r="AG351" s="192"/>
      <c r="AH351" s="192"/>
      <c r="AI351" s="192"/>
      <c r="AJ351" s="192"/>
      <c r="AK351" s="192"/>
      <c r="AL351" s="192"/>
      <c r="AM351" s="192"/>
    </row>
    <row r="352" spans="11:39">
      <c r="K352" s="192"/>
      <c r="L352" s="192"/>
      <c r="M352" s="192"/>
      <c r="N352" s="192"/>
      <c r="O352" s="192"/>
      <c r="P352" s="192"/>
      <c r="Q352" s="192"/>
      <c r="R352" s="192"/>
      <c r="S352" s="192"/>
      <c r="T352" s="192"/>
      <c r="U352" s="192"/>
      <c r="V352" s="192"/>
      <c r="W352" s="192"/>
      <c r="X352" s="192"/>
      <c r="Y352" s="192"/>
      <c r="Z352" s="192"/>
      <c r="AA352" s="192"/>
      <c r="AB352" s="192"/>
      <c r="AC352" s="192"/>
      <c r="AD352" s="192"/>
      <c r="AE352" s="192"/>
      <c r="AF352" s="192"/>
      <c r="AG352" s="192"/>
      <c r="AH352" s="192"/>
      <c r="AI352" s="192"/>
      <c r="AJ352" s="192"/>
      <c r="AK352" s="192"/>
      <c r="AL352" s="192"/>
      <c r="AM352" s="192"/>
    </row>
    <row r="353" spans="8:39">
      <c r="K353" s="192"/>
      <c r="L353" s="192"/>
      <c r="M353" s="192"/>
      <c r="N353" s="192"/>
      <c r="O353" s="192"/>
      <c r="P353" s="192"/>
      <c r="Q353" s="192"/>
      <c r="R353" s="192"/>
      <c r="S353" s="192"/>
      <c r="T353" s="192"/>
      <c r="U353" s="192"/>
      <c r="V353" s="192"/>
      <c r="W353" s="192"/>
      <c r="X353" s="192"/>
      <c r="Y353" s="192"/>
      <c r="Z353" s="192"/>
      <c r="AA353" s="192"/>
      <c r="AB353" s="192"/>
      <c r="AC353" s="192"/>
      <c r="AD353" s="192"/>
      <c r="AE353" s="192"/>
      <c r="AF353" s="192"/>
      <c r="AG353" s="192"/>
      <c r="AH353" s="192"/>
      <c r="AI353" s="192"/>
      <c r="AJ353" s="192"/>
      <c r="AK353" s="192"/>
      <c r="AL353" s="192"/>
      <c r="AM353" s="192"/>
    </row>
    <row r="354" spans="8:39">
      <c r="K354" s="192"/>
      <c r="L354" s="192"/>
      <c r="M354" s="192"/>
      <c r="N354" s="192"/>
      <c r="O354" s="192"/>
      <c r="P354" s="192"/>
      <c r="Q354" s="192"/>
      <c r="R354" s="192"/>
      <c r="S354" s="192"/>
      <c r="T354" s="192"/>
      <c r="U354" s="192"/>
      <c r="V354" s="192"/>
      <c r="W354" s="192"/>
      <c r="X354" s="192"/>
      <c r="Y354" s="192"/>
      <c r="Z354" s="192"/>
      <c r="AA354" s="192"/>
      <c r="AB354" s="192"/>
      <c r="AC354" s="192"/>
      <c r="AD354" s="192"/>
      <c r="AE354" s="192"/>
      <c r="AF354" s="192"/>
      <c r="AG354" s="192"/>
      <c r="AH354" s="192"/>
      <c r="AI354" s="192"/>
      <c r="AJ354" s="192"/>
      <c r="AK354" s="192"/>
      <c r="AL354" s="192"/>
      <c r="AM354" s="192"/>
    </row>
    <row r="355" spans="8:39">
      <c r="K355" s="192"/>
      <c r="L355" s="192"/>
      <c r="M355" s="192"/>
      <c r="N355" s="192"/>
      <c r="O355" s="192"/>
      <c r="P355" s="192"/>
      <c r="Q355" s="192"/>
      <c r="R355" s="192"/>
      <c r="S355" s="192"/>
      <c r="T355" s="192"/>
      <c r="U355" s="192"/>
      <c r="V355" s="192"/>
      <c r="W355" s="192"/>
      <c r="X355" s="192"/>
      <c r="Y355" s="192"/>
      <c r="Z355" s="192"/>
      <c r="AA355" s="192"/>
      <c r="AB355" s="192"/>
      <c r="AC355" s="192"/>
      <c r="AD355" s="192"/>
      <c r="AE355" s="192"/>
      <c r="AF355" s="192"/>
      <c r="AG355" s="192"/>
      <c r="AH355" s="192"/>
      <c r="AI355" s="192"/>
      <c r="AJ355" s="192"/>
      <c r="AK355" s="192"/>
      <c r="AL355" s="192"/>
      <c r="AM355" s="192"/>
    </row>
    <row r="356" spans="8:39">
      <c r="K356" s="192"/>
      <c r="L356" s="192"/>
      <c r="M356" s="192"/>
      <c r="N356" s="192"/>
      <c r="O356" s="192"/>
      <c r="P356" s="192"/>
      <c r="Q356" s="192"/>
      <c r="R356" s="192"/>
      <c r="S356" s="192"/>
      <c r="T356" s="192"/>
      <c r="U356" s="192"/>
      <c r="V356" s="192"/>
      <c r="W356" s="192"/>
      <c r="X356" s="192"/>
      <c r="Y356" s="192"/>
      <c r="Z356" s="192"/>
      <c r="AA356" s="192"/>
      <c r="AB356" s="192"/>
      <c r="AC356" s="192"/>
      <c r="AD356" s="192"/>
      <c r="AE356" s="192"/>
      <c r="AF356" s="192"/>
      <c r="AG356" s="192"/>
      <c r="AH356" s="192"/>
      <c r="AI356" s="192"/>
      <c r="AJ356" s="192"/>
      <c r="AK356" s="192"/>
      <c r="AL356" s="192"/>
      <c r="AM356" s="192"/>
    </row>
    <row r="357" spans="8:39">
      <c r="K357" s="192"/>
      <c r="L357" s="192"/>
      <c r="M357" s="192"/>
      <c r="N357" s="192"/>
      <c r="O357" s="192"/>
      <c r="P357" s="192"/>
      <c r="Q357" s="192"/>
      <c r="R357" s="192"/>
      <c r="S357" s="192"/>
      <c r="T357" s="192"/>
      <c r="U357" s="192"/>
      <c r="V357" s="192"/>
      <c r="W357" s="192"/>
      <c r="X357" s="192"/>
      <c r="Y357" s="192"/>
      <c r="Z357" s="192"/>
      <c r="AA357" s="192"/>
      <c r="AB357" s="192"/>
      <c r="AC357" s="192"/>
      <c r="AD357" s="192"/>
      <c r="AE357" s="192"/>
      <c r="AF357" s="192"/>
      <c r="AG357" s="192"/>
      <c r="AH357" s="192"/>
      <c r="AI357" s="192"/>
      <c r="AJ357" s="192"/>
      <c r="AK357" s="192"/>
      <c r="AL357" s="192"/>
      <c r="AM357" s="192"/>
    </row>
    <row r="358" spans="8:39">
      <c r="K358" s="192"/>
      <c r="L358" s="192"/>
      <c r="M358" s="192"/>
      <c r="N358" s="192"/>
      <c r="O358" s="192"/>
      <c r="P358" s="192"/>
      <c r="Q358" s="192"/>
      <c r="R358" s="192"/>
      <c r="S358" s="192"/>
      <c r="T358" s="192"/>
      <c r="U358" s="192"/>
      <c r="V358" s="192"/>
      <c r="W358" s="192"/>
      <c r="X358" s="192"/>
      <c r="Y358" s="192"/>
      <c r="Z358" s="192"/>
      <c r="AA358" s="192"/>
      <c r="AB358" s="192"/>
      <c r="AC358" s="192"/>
      <c r="AD358" s="192"/>
      <c r="AE358" s="192"/>
      <c r="AF358" s="192"/>
      <c r="AG358" s="192"/>
      <c r="AH358" s="192"/>
      <c r="AI358" s="192"/>
      <c r="AJ358" s="192"/>
      <c r="AK358" s="192"/>
      <c r="AL358" s="192"/>
      <c r="AM358" s="192"/>
    </row>
    <row r="359" spans="8:39">
      <c r="K359" s="192"/>
      <c r="L359" s="192"/>
      <c r="M359" s="192"/>
      <c r="N359" s="192"/>
      <c r="O359" s="192"/>
      <c r="P359" s="192"/>
      <c r="Q359" s="192"/>
      <c r="R359" s="192"/>
      <c r="S359" s="192"/>
      <c r="T359" s="192"/>
      <c r="U359" s="192"/>
      <c r="V359" s="192"/>
      <c r="W359" s="192"/>
      <c r="X359" s="192"/>
      <c r="Y359" s="192"/>
      <c r="Z359" s="192"/>
      <c r="AA359" s="192"/>
      <c r="AB359" s="192"/>
      <c r="AC359" s="192"/>
      <c r="AD359" s="192"/>
      <c r="AE359" s="192"/>
      <c r="AF359" s="192"/>
      <c r="AG359" s="192"/>
      <c r="AH359" s="192"/>
      <c r="AI359" s="192"/>
      <c r="AJ359" s="192"/>
      <c r="AK359" s="192"/>
      <c r="AL359" s="192"/>
      <c r="AM359" s="192"/>
    </row>
    <row r="360" spans="8:39">
      <c r="K360" s="192"/>
      <c r="L360" s="192"/>
      <c r="M360" s="192"/>
      <c r="N360" s="192"/>
      <c r="O360" s="192"/>
      <c r="P360" s="192"/>
      <c r="Q360" s="192"/>
      <c r="R360" s="192"/>
      <c r="S360" s="192"/>
      <c r="T360" s="192"/>
      <c r="U360" s="192"/>
      <c r="V360" s="192"/>
      <c r="W360" s="192"/>
      <c r="X360" s="192"/>
      <c r="Y360" s="192"/>
      <c r="Z360" s="192"/>
      <c r="AA360" s="192"/>
      <c r="AB360" s="192"/>
      <c r="AC360" s="192"/>
      <c r="AD360" s="192"/>
      <c r="AE360" s="192"/>
      <c r="AF360" s="192"/>
      <c r="AG360" s="192"/>
      <c r="AH360" s="192"/>
      <c r="AI360" s="192"/>
      <c r="AJ360" s="192"/>
      <c r="AK360" s="192"/>
      <c r="AL360" s="192"/>
      <c r="AM360" s="192"/>
    </row>
    <row r="361" spans="8:39">
      <c r="K361" s="192"/>
      <c r="L361" s="192"/>
      <c r="M361" s="192"/>
      <c r="N361" s="192"/>
      <c r="O361" s="192"/>
      <c r="P361" s="192"/>
      <c r="Q361" s="192"/>
      <c r="R361" s="192"/>
      <c r="S361" s="192"/>
      <c r="T361" s="192"/>
      <c r="U361" s="192"/>
      <c r="V361" s="192"/>
      <c r="W361" s="192"/>
      <c r="X361" s="192"/>
      <c r="Y361" s="192"/>
      <c r="Z361" s="192"/>
      <c r="AA361" s="192"/>
      <c r="AB361" s="192"/>
      <c r="AC361" s="192"/>
      <c r="AD361" s="192"/>
      <c r="AE361" s="192"/>
      <c r="AF361" s="192"/>
      <c r="AG361" s="192"/>
      <c r="AH361" s="192"/>
      <c r="AI361" s="192"/>
      <c r="AJ361" s="192"/>
      <c r="AK361" s="192"/>
      <c r="AL361" s="192"/>
      <c r="AM361" s="192"/>
    </row>
    <row r="362" spans="8:39">
      <c r="K362" s="192"/>
      <c r="L362" s="192"/>
      <c r="M362" s="192"/>
      <c r="N362" s="192"/>
      <c r="O362" s="192"/>
      <c r="P362" s="192"/>
      <c r="Q362" s="192"/>
      <c r="R362" s="192"/>
      <c r="S362" s="192"/>
      <c r="T362" s="192"/>
      <c r="U362" s="192"/>
      <c r="V362" s="192"/>
      <c r="W362" s="192"/>
      <c r="X362" s="192"/>
      <c r="Y362" s="192"/>
      <c r="Z362" s="192"/>
      <c r="AA362" s="192"/>
      <c r="AB362" s="192"/>
      <c r="AC362" s="192"/>
      <c r="AD362" s="192"/>
      <c r="AE362" s="192"/>
      <c r="AF362" s="192"/>
      <c r="AG362" s="192"/>
      <c r="AH362" s="192"/>
      <c r="AI362" s="192"/>
      <c r="AJ362" s="192"/>
      <c r="AK362" s="192"/>
      <c r="AL362" s="192"/>
      <c r="AM362" s="192"/>
    </row>
    <row r="363" spans="8:39">
      <c r="K363" s="192"/>
      <c r="L363" s="192"/>
      <c r="M363" s="192"/>
      <c r="N363" s="192"/>
      <c r="O363" s="192"/>
      <c r="P363" s="192"/>
      <c r="Q363" s="192"/>
      <c r="R363" s="192"/>
      <c r="S363" s="192"/>
      <c r="T363" s="192"/>
      <c r="U363" s="192"/>
      <c r="V363" s="192"/>
      <c r="W363" s="192"/>
      <c r="X363" s="192"/>
      <c r="Y363" s="192"/>
      <c r="Z363" s="192"/>
      <c r="AA363" s="192"/>
      <c r="AB363" s="192"/>
      <c r="AC363" s="192"/>
      <c r="AD363" s="192"/>
      <c r="AE363" s="192"/>
      <c r="AF363" s="192"/>
      <c r="AG363" s="192"/>
      <c r="AH363" s="192"/>
      <c r="AI363" s="192"/>
      <c r="AJ363" s="192"/>
      <c r="AK363" s="192"/>
      <c r="AL363" s="192"/>
      <c r="AM363" s="192"/>
    </row>
    <row r="364" spans="8:39">
      <c r="K364" s="192"/>
      <c r="L364" s="192"/>
      <c r="M364" s="192"/>
      <c r="N364" s="192"/>
      <c r="O364" s="192"/>
      <c r="P364" s="192"/>
      <c r="Q364" s="192"/>
      <c r="R364" s="192"/>
      <c r="S364" s="192"/>
      <c r="T364" s="192"/>
      <c r="U364" s="192"/>
      <c r="V364" s="192"/>
      <c r="W364" s="192"/>
      <c r="X364" s="192"/>
      <c r="Y364" s="192"/>
      <c r="Z364" s="192"/>
      <c r="AA364" s="192"/>
      <c r="AB364" s="192"/>
      <c r="AC364" s="192"/>
      <c r="AD364" s="192"/>
      <c r="AE364" s="192"/>
      <c r="AF364" s="192"/>
      <c r="AG364" s="192"/>
      <c r="AH364" s="192"/>
      <c r="AI364" s="192"/>
      <c r="AJ364" s="192"/>
      <c r="AK364" s="192"/>
      <c r="AL364" s="192"/>
      <c r="AM364" s="192"/>
    </row>
    <row r="365" spans="8:39">
      <c r="K365" s="192"/>
      <c r="L365" s="192"/>
      <c r="M365" s="192"/>
      <c r="N365" s="192"/>
      <c r="O365" s="192"/>
      <c r="P365" s="192"/>
      <c r="Q365" s="192"/>
      <c r="R365" s="192"/>
      <c r="S365" s="192"/>
      <c r="T365" s="192"/>
      <c r="U365" s="192"/>
      <c r="V365" s="192"/>
      <c r="W365" s="192"/>
      <c r="X365" s="192"/>
      <c r="Y365" s="192"/>
      <c r="Z365" s="192"/>
      <c r="AA365" s="192"/>
      <c r="AB365" s="192"/>
      <c r="AC365" s="192"/>
      <c r="AD365" s="192"/>
      <c r="AE365" s="192"/>
      <c r="AF365" s="192"/>
      <c r="AG365" s="192"/>
      <c r="AH365" s="192"/>
      <c r="AI365" s="192"/>
      <c r="AJ365" s="192"/>
      <c r="AK365" s="192"/>
      <c r="AL365" s="192"/>
      <c r="AM365" s="192"/>
    </row>
    <row r="366" spans="8:39">
      <c r="K366" s="192"/>
      <c r="L366" s="192"/>
      <c r="M366" s="192"/>
      <c r="N366" s="192"/>
      <c r="O366" s="192"/>
      <c r="P366" s="192"/>
      <c r="Q366" s="192"/>
      <c r="R366" s="192"/>
      <c r="S366" s="192"/>
      <c r="T366" s="192"/>
      <c r="U366" s="192"/>
      <c r="V366" s="192"/>
      <c r="W366" s="192"/>
      <c r="X366" s="192"/>
      <c r="Y366" s="192"/>
      <c r="Z366" s="192"/>
      <c r="AA366" s="192"/>
      <c r="AB366" s="192"/>
      <c r="AC366" s="192"/>
      <c r="AD366" s="192"/>
      <c r="AE366" s="192"/>
      <c r="AF366" s="192"/>
      <c r="AG366" s="192"/>
      <c r="AH366" s="192"/>
      <c r="AI366" s="192"/>
      <c r="AJ366" s="192"/>
      <c r="AK366" s="192"/>
      <c r="AL366" s="192"/>
      <c r="AM366" s="192"/>
    </row>
    <row r="367" spans="8:39">
      <c r="H367" s="105"/>
      <c r="I367" s="105"/>
      <c r="J367" s="105"/>
      <c r="K367" s="192"/>
      <c r="L367" s="192"/>
      <c r="M367" s="192"/>
      <c r="N367" s="192"/>
      <c r="O367" s="192"/>
      <c r="P367" s="192"/>
      <c r="Q367" s="192"/>
      <c r="R367" s="192"/>
      <c r="S367" s="192"/>
      <c r="T367" s="192"/>
      <c r="U367" s="192"/>
      <c r="V367" s="192"/>
      <c r="W367" s="192"/>
      <c r="X367" s="192"/>
      <c r="Y367" s="192"/>
      <c r="Z367" s="192"/>
      <c r="AA367" s="192"/>
      <c r="AB367" s="192"/>
      <c r="AC367" s="192"/>
      <c r="AD367" s="192"/>
      <c r="AE367" s="192"/>
      <c r="AF367" s="192"/>
      <c r="AG367" s="192"/>
      <c r="AH367" s="192"/>
      <c r="AI367" s="192"/>
      <c r="AJ367" s="192"/>
      <c r="AK367" s="192"/>
      <c r="AL367" s="192"/>
      <c r="AM367" s="192"/>
    </row>
    <row r="368" spans="8:39">
      <c r="H368" s="105"/>
      <c r="I368" s="105"/>
      <c r="J368" s="105"/>
      <c r="K368" s="192"/>
      <c r="L368" s="192"/>
      <c r="M368" s="192"/>
      <c r="N368" s="192"/>
      <c r="O368" s="192"/>
      <c r="P368" s="192"/>
      <c r="Q368" s="192"/>
      <c r="R368" s="192"/>
      <c r="S368" s="192"/>
      <c r="T368" s="192"/>
      <c r="U368" s="192"/>
      <c r="V368" s="192"/>
      <c r="W368" s="192"/>
      <c r="X368" s="192"/>
      <c r="Y368" s="192"/>
      <c r="Z368" s="192"/>
      <c r="AA368" s="192"/>
      <c r="AB368" s="192"/>
      <c r="AC368" s="192"/>
      <c r="AD368" s="192"/>
      <c r="AE368" s="192"/>
      <c r="AF368" s="192"/>
      <c r="AG368" s="192"/>
      <c r="AH368" s="192"/>
      <c r="AI368" s="192"/>
      <c r="AJ368" s="192"/>
      <c r="AK368" s="192"/>
      <c r="AL368" s="192"/>
      <c r="AM368" s="192"/>
    </row>
    <row r="369" spans="8:39">
      <c r="H369" s="105"/>
      <c r="I369" s="105"/>
      <c r="J369" s="105"/>
      <c r="K369" s="192"/>
      <c r="L369" s="192"/>
      <c r="M369" s="192"/>
      <c r="N369" s="192"/>
      <c r="O369" s="192"/>
      <c r="P369" s="192"/>
      <c r="Q369" s="192"/>
      <c r="R369" s="192"/>
      <c r="S369" s="192"/>
      <c r="T369" s="192"/>
      <c r="U369" s="192"/>
      <c r="V369" s="192"/>
      <c r="W369" s="192"/>
      <c r="X369" s="192"/>
      <c r="Y369" s="192"/>
      <c r="Z369" s="192"/>
      <c r="AA369" s="192"/>
      <c r="AB369" s="192"/>
      <c r="AC369" s="192"/>
      <c r="AD369" s="192"/>
      <c r="AE369" s="192"/>
      <c r="AF369" s="192"/>
      <c r="AG369" s="192"/>
      <c r="AH369" s="192"/>
      <c r="AI369" s="192"/>
      <c r="AJ369" s="192"/>
      <c r="AK369" s="192"/>
      <c r="AL369" s="192"/>
      <c r="AM369" s="192"/>
    </row>
    <row r="370" spans="8:39">
      <c r="H370" s="105"/>
      <c r="I370" s="105"/>
      <c r="J370" s="105"/>
      <c r="K370" s="192"/>
      <c r="L370" s="192"/>
      <c r="M370" s="192"/>
      <c r="N370" s="192"/>
      <c r="O370" s="192"/>
      <c r="P370" s="192"/>
      <c r="Q370" s="192"/>
      <c r="R370" s="192"/>
      <c r="S370" s="192"/>
      <c r="T370" s="192"/>
      <c r="U370" s="192"/>
      <c r="V370" s="192"/>
      <c r="W370" s="192"/>
      <c r="X370" s="192"/>
      <c r="Y370" s="192"/>
      <c r="Z370" s="192"/>
      <c r="AA370" s="192"/>
      <c r="AB370" s="192"/>
      <c r="AC370" s="192"/>
      <c r="AD370" s="192"/>
      <c r="AE370" s="192"/>
      <c r="AF370" s="192"/>
      <c r="AG370" s="192"/>
      <c r="AH370" s="192"/>
      <c r="AI370" s="192"/>
      <c r="AJ370" s="192"/>
      <c r="AK370" s="192"/>
      <c r="AL370" s="192"/>
      <c r="AM370" s="192"/>
    </row>
    <row r="371" spans="8:39">
      <c r="H371" s="105"/>
      <c r="I371" s="105"/>
      <c r="J371" s="105"/>
      <c r="K371" s="192"/>
      <c r="L371" s="192"/>
      <c r="M371" s="192"/>
      <c r="N371" s="192"/>
      <c r="O371" s="192"/>
      <c r="P371" s="192"/>
      <c r="Q371" s="192"/>
      <c r="R371" s="192"/>
      <c r="S371" s="192"/>
      <c r="T371" s="192"/>
      <c r="U371" s="192"/>
      <c r="V371" s="192"/>
      <c r="W371" s="192"/>
      <c r="X371" s="192"/>
      <c r="Y371" s="192"/>
      <c r="Z371" s="192"/>
      <c r="AA371" s="192"/>
      <c r="AB371" s="192"/>
      <c r="AC371" s="192"/>
      <c r="AD371" s="192"/>
      <c r="AE371" s="192"/>
      <c r="AF371" s="192"/>
      <c r="AG371" s="192"/>
      <c r="AH371" s="192"/>
      <c r="AI371" s="192"/>
      <c r="AJ371" s="192"/>
      <c r="AK371" s="192"/>
      <c r="AL371" s="192"/>
      <c r="AM371" s="192"/>
    </row>
    <row r="372" spans="8:39">
      <c r="H372" s="105"/>
      <c r="I372" s="105"/>
      <c r="J372" s="105"/>
      <c r="K372" s="192"/>
      <c r="L372" s="192"/>
      <c r="M372" s="192"/>
      <c r="N372" s="192"/>
      <c r="O372" s="192"/>
      <c r="P372" s="192"/>
      <c r="Q372" s="192"/>
      <c r="R372" s="192"/>
      <c r="S372" s="192"/>
      <c r="T372" s="192"/>
      <c r="U372" s="192"/>
      <c r="V372" s="192"/>
      <c r="W372" s="192"/>
      <c r="X372" s="192"/>
      <c r="Y372" s="192"/>
      <c r="Z372" s="192"/>
      <c r="AA372" s="192"/>
      <c r="AB372" s="192"/>
      <c r="AC372" s="192"/>
      <c r="AD372" s="192"/>
      <c r="AE372" s="192"/>
      <c r="AF372" s="192"/>
      <c r="AG372" s="192"/>
      <c r="AH372" s="192"/>
      <c r="AI372" s="192"/>
      <c r="AJ372" s="192"/>
      <c r="AK372" s="192"/>
      <c r="AL372" s="192"/>
      <c r="AM372" s="192"/>
    </row>
    <row r="373" spans="8:39">
      <c r="H373" s="105"/>
      <c r="I373" s="105"/>
      <c r="J373" s="105"/>
      <c r="K373" s="192"/>
      <c r="L373" s="192"/>
      <c r="M373" s="192"/>
      <c r="N373" s="192"/>
      <c r="O373" s="192"/>
      <c r="P373" s="192"/>
      <c r="Q373" s="192"/>
      <c r="R373" s="192"/>
      <c r="S373" s="192"/>
      <c r="T373" s="192"/>
      <c r="U373" s="192"/>
      <c r="V373" s="192"/>
      <c r="W373" s="192"/>
      <c r="X373" s="192"/>
      <c r="Y373" s="192"/>
      <c r="Z373" s="192"/>
      <c r="AA373" s="192"/>
      <c r="AB373" s="192"/>
      <c r="AC373" s="192"/>
      <c r="AD373" s="192"/>
      <c r="AE373" s="192"/>
      <c r="AF373" s="192"/>
      <c r="AG373" s="192"/>
      <c r="AH373" s="192"/>
      <c r="AI373" s="192"/>
      <c r="AJ373" s="192"/>
      <c r="AK373" s="192"/>
      <c r="AL373" s="192"/>
      <c r="AM373" s="192"/>
    </row>
    <row r="374" spans="8:39">
      <c r="H374" s="105"/>
      <c r="I374" s="105"/>
      <c r="J374" s="105"/>
      <c r="K374" s="192"/>
      <c r="L374" s="192"/>
      <c r="M374" s="192"/>
      <c r="N374" s="192"/>
      <c r="O374" s="192"/>
      <c r="P374" s="192"/>
      <c r="Q374" s="192"/>
      <c r="R374" s="192"/>
      <c r="S374" s="192"/>
      <c r="T374" s="192"/>
      <c r="U374" s="192"/>
      <c r="V374" s="192"/>
      <c r="W374" s="192"/>
      <c r="X374" s="192"/>
      <c r="Y374" s="192"/>
      <c r="Z374" s="192"/>
      <c r="AA374" s="192"/>
      <c r="AB374" s="192"/>
      <c r="AC374" s="192"/>
      <c r="AD374" s="192"/>
      <c r="AE374" s="192"/>
      <c r="AF374" s="192"/>
      <c r="AG374" s="192"/>
      <c r="AH374" s="192"/>
      <c r="AI374" s="192"/>
      <c r="AJ374" s="192"/>
      <c r="AK374" s="192"/>
      <c r="AL374" s="192"/>
      <c r="AM374" s="192"/>
    </row>
    <row r="375" spans="8:39">
      <c r="H375" s="105"/>
      <c r="I375" s="105"/>
      <c r="J375" s="105"/>
      <c r="K375" s="192"/>
      <c r="L375" s="192"/>
      <c r="M375" s="192"/>
      <c r="N375" s="192"/>
      <c r="O375" s="192"/>
      <c r="P375" s="192"/>
      <c r="Q375" s="192"/>
      <c r="R375" s="192"/>
      <c r="S375" s="192"/>
      <c r="T375" s="192"/>
      <c r="U375" s="192"/>
      <c r="V375" s="192"/>
      <c r="W375" s="192"/>
      <c r="X375" s="192"/>
      <c r="Y375" s="192"/>
      <c r="Z375" s="192"/>
      <c r="AA375" s="192"/>
      <c r="AB375" s="192"/>
      <c r="AC375" s="192"/>
      <c r="AD375" s="192"/>
      <c r="AE375" s="192"/>
      <c r="AF375" s="192"/>
      <c r="AG375" s="192"/>
      <c r="AH375" s="192"/>
      <c r="AI375" s="192"/>
      <c r="AJ375" s="192"/>
      <c r="AK375" s="192"/>
      <c r="AL375" s="192"/>
      <c r="AM375" s="192"/>
    </row>
    <row r="376" spans="8:39">
      <c r="H376" s="105"/>
      <c r="I376" s="105"/>
      <c r="J376" s="105"/>
      <c r="K376" s="192"/>
      <c r="L376" s="192"/>
      <c r="M376" s="192"/>
      <c r="N376" s="192"/>
      <c r="O376" s="192"/>
      <c r="P376" s="192"/>
      <c r="Q376" s="192"/>
      <c r="R376" s="192"/>
      <c r="S376" s="192"/>
      <c r="T376" s="192"/>
      <c r="U376" s="192"/>
      <c r="V376" s="192"/>
      <c r="W376" s="192"/>
      <c r="X376" s="192"/>
      <c r="Y376" s="192"/>
      <c r="Z376" s="192"/>
      <c r="AA376" s="192"/>
      <c r="AB376" s="192"/>
      <c r="AC376" s="192"/>
      <c r="AD376" s="192"/>
      <c r="AE376" s="192"/>
      <c r="AF376" s="192"/>
      <c r="AG376" s="192"/>
      <c r="AH376" s="192"/>
      <c r="AI376" s="192"/>
      <c r="AJ376" s="192"/>
      <c r="AK376" s="192"/>
      <c r="AL376" s="192"/>
      <c r="AM376" s="192"/>
    </row>
    <row r="377" spans="8:39">
      <c r="H377" s="105"/>
      <c r="I377" s="105"/>
      <c r="J377" s="105"/>
      <c r="K377" s="192"/>
      <c r="L377" s="192"/>
      <c r="M377" s="192"/>
      <c r="N377" s="192"/>
      <c r="O377" s="192"/>
      <c r="P377" s="192"/>
      <c r="Q377" s="192"/>
      <c r="R377" s="192"/>
      <c r="S377" s="192"/>
      <c r="T377" s="192"/>
      <c r="U377" s="192"/>
      <c r="V377" s="192"/>
      <c r="W377" s="192"/>
      <c r="X377" s="192"/>
      <c r="Y377" s="192"/>
      <c r="Z377" s="192"/>
      <c r="AA377" s="192"/>
      <c r="AB377" s="192"/>
      <c r="AC377" s="192"/>
      <c r="AD377" s="192"/>
      <c r="AE377" s="192"/>
      <c r="AF377" s="192"/>
      <c r="AG377" s="192"/>
      <c r="AH377" s="192"/>
      <c r="AI377" s="192"/>
      <c r="AJ377" s="192"/>
      <c r="AK377" s="192"/>
      <c r="AL377" s="192"/>
      <c r="AM377" s="192"/>
    </row>
    <row r="378" spans="8:39">
      <c r="H378" s="105"/>
      <c r="I378" s="105"/>
      <c r="J378" s="105"/>
      <c r="K378" s="192"/>
      <c r="L378" s="192"/>
      <c r="M378" s="192"/>
      <c r="N378" s="192"/>
      <c r="O378" s="192"/>
      <c r="P378" s="192"/>
      <c r="Q378" s="192"/>
      <c r="R378" s="192"/>
      <c r="S378" s="192"/>
      <c r="T378" s="192"/>
      <c r="U378" s="192"/>
      <c r="V378" s="192"/>
      <c r="W378" s="192"/>
      <c r="X378" s="192"/>
      <c r="Y378" s="192"/>
      <c r="Z378" s="192"/>
      <c r="AA378" s="192"/>
      <c r="AB378" s="192"/>
      <c r="AC378" s="192"/>
      <c r="AD378" s="192"/>
      <c r="AE378" s="192"/>
      <c r="AF378" s="192"/>
      <c r="AG378" s="192"/>
      <c r="AH378" s="192"/>
      <c r="AI378" s="192"/>
      <c r="AJ378" s="192"/>
      <c r="AK378" s="192"/>
      <c r="AL378" s="192"/>
      <c r="AM378" s="192"/>
    </row>
    <row r="379" spans="8:39">
      <c r="H379" s="105"/>
      <c r="I379" s="105"/>
      <c r="J379" s="105"/>
      <c r="K379" s="192"/>
      <c r="L379" s="192"/>
      <c r="M379" s="192"/>
      <c r="N379" s="192"/>
      <c r="O379" s="192"/>
      <c r="P379" s="192"/>
      <c r="Q379" s="192"/>
      <c r="R379" s="192"/>
      <c r="S379" s="192"/>
      <c r="T379" s="192"/>
      <c r="U379" s="192"/>
      <c r="V379" s="192"/>
      <c r="W379" s="192"/>
      <c r="X379" s="192"/>
      <c r="Y379" s="192"/>
      <c r="Z379" s="192"/>
      <c r="AA379" s="192"/>
      <c r="AB379" s="192"/>
      <c r="AC379" s="192"/>
      <c r="AD379" s="192"/>
      <c r="AE379" s="192"/>
      <c r="AF379" s="192"/>
      <c r="AG379" s="192"/>
      <c r="AH379" s="192"/>
      <c r="AI379" s="192"/>
      <c r="AJ379" s="192"/>
      <c r="AK379" s="192"/>
      <c r="AL379" s="192"/>
      <c r="AM379" s="192"/>
    </row>
    <row r="380" spans="8:39">
      <c r="H380" s="105"/>
      <c r="I380" s="105"/>
      <c r="J380" s="105"/>
      <c r="K380" s="192"/>
      <c r="L380" s="192"/>
      <c r="M380" s="192"/>
      <c r="N380" s="192"/>
      <c r="O380" s="192"/>
      <c r="P380" s="192"/>
      <c r="Q380" s="192"/>
      <c r="R380" s="192"/>
      <c r="S380" s="192"/>
      <c r="T380" s="192"/>
      <c r="U380" s="192"/>
      <c r="V380" s="192"/>
      <c r="W380" s="192"/>
      <c r="X380" s="192"/>
      <c r="Y380" s="192"/>
      <c r="Z380" s="192"/>
      <c r="AA380" s="192"/>
      <c r="AB380" s="192"/>
      <c r="AC380" s="192"/>
      <c r="AD380" s="192"/>
      <c r="AE380" s="192"/>
      <c r="AF380" s="192"/>
      <c r="AG380" s="192"/>
      <c r="AH380" s="192"/>
      <c r="AI380" s="192"/>
      <c r="AJ380" s="192"/>
      <c r="AK380" s="192"/>
      <c r="AL380" s="192"/>
      <c r="AM380" s="192"/>
    </row>
    <row r="381" spans="8:39">
      <c r="H381" s="105"/>
      <c r="I381" s="105"/>
      <c r="J381" s="105"/>
      <c r="K381" s="192"/>
      <c r="L381" s="192"/>
      <c r="M381" s="192"/>
      <c r="N381" s="192"/>
      <c r="O381" s="192"/>
      <c r="P381" s="192"/>
      <c r="Q381" s="192"/>
      <c r="R381" s="192"/>
      <c r="S381" s="192"/>
      <c r="T381" s="192"/>
      <c r="U381" s="192"/>
      <c r="V381" s="192"/>
      <c r="W381" s="192"/>
      <c r="X381" s="192"/>
      <c r="Y381" s="192"/>
      <c r="Z381" s="192"/>
      <c r="AA381" s="192"/>
      <c r="AB381" s="192"/>
      <c r="AC381" s="192"/>
      <c r="AD381" s="192"/>
      <c r="AE381" s="192"/>
      <c r="AF381" s="192"/>
      <c r="AG381" s="192"/>
      <c r="AH381" s="192"/>
      <c r="AI381" s="192"/>
      <c r="AJ381" s="192"/>
      <c r="AK381" s="192"/>
      <c r="AL381" s="192"/>
      <c r="AM381" s="192"/>
    </row>
    <row r="382" spans="8:39">
      <c r="H382" s="105"/>
      <c r="I382" s="105"/>
      <c r="J382" s="105"/>
      <c r="K382" s="192"/>
      <c r="L382" s="192"/>
      <c r="M382" s="192"/>
      <c r="N382" s="192"/>
      <c r="O382" s="192"/>
      <c r="P382" s="192"/>
      <c r="Q382" s="192"/>
      <c r="R382" s="192"/>
      <c r="S382" s="192"/>
      <c r="T382" s="192"/>
      <c r="U382" s="192"/>
      <c r="V382" s="192"/>
      <c r="W382" s="192"/>
      <c r="X382" s="192"/>
      <c r="Y382" s="192"/>
      <c r="Z382" s="192"/>
      <c r="AA382" s="192"/>
      <c r="AB382" s="192"/>
      <c r="AC382" s="192"/>
      <c r="AD382" s="192"/>
      <c r="AE382" s="192"/>
      <c r="AF382" s="192"/>
      <c r="AG382" s="192"/>
      <c r="AH382" s="192"/>
      <c r="AI382" s="192"/>
      <c r="AJ382" s="192"/>
      <c r="AK382" s="192"/>
      <c r="AL382" s="192"/>
      <c r="AM382" s="192"/>
    </row>
    <row r="383" spans="8:39">
      <c r="H383" s="105"/>
      <c r="I383" s="105"/>
      <c r="J383" s="105"/>
      <c r="K383" s="192"/>
      <c r="L383" s="192"/>
      <c r="M383" s="192"/>
      <c r="N383" s="192"/>
      <c r="O383" s="192"/>
      <c r="P383" s="192"/>
      <c r="Q383" s="192"/>
      <c r="R383" s="192"/>
      <c r="S383" s="192"/>
      <c r="T383" s="192"/>
      <c r="U383" s="192"/>
      <c r="V383" s="192"/>
      <c r="W383" s="192"/>
      <c r="X383" s="192"/>
      <c r="Y383" s="192"/>
      <c r="Z383" s="192"/>
      <c r="AA383" s="192"/>
      <c r="AB383" s="192"/>
      <c r="AC383" s="192"/>
      <c r="AD383" s="192"/>
      <c r="AE383" s="192"/>
      <c r="AF383" s="192"/>
      <c r="AG383" s="192"/>
      <c r="AH383" s="192"/>
      <c r="AI383" s="192"/>
      <c r="AJ383" s="192"/>
      <c r="AK383" s="192"/>
      <c r="AL383" s="192"/>
      <c r="AM383" s="192"/>
    </row>
    <row r="384" spans="8:39">
      <c r="H384" s="105"/>
      <c r="I384" s="105"/>
      <c r="J384" s="105"/>
      <c r="K384" s="192"/>
      <c r="L384" s="192"/>
      <c r="M384" s="192"/>
      <c r="N384" s="192"/>
      <c r="O384" s="192"/>
      <c r="P384" s="192"/>
      <c r="Q384" s="192"/>
      <c r="R384" s="192"/>
      <c r="S384" s="192"/>
      <c r="T384" s="192"/>
      <c r="U384" s="192"/>
      <c r="V384" s="192"/>
      <c r="W384" s="192"/>
      <c r="X384" s="192"/>
      <c r="Y384" s="192"/>
      <c r="Z384" s="192"/>
      <c r="AA384" s="192"/>
      <c r="AB384" s="192"/>
      <c r="AC384" s="192"/>
      <c r="AD384" s="192"/>
      <c r="AE384" s="192"/>
      <c r="AF384" s="192"/>
      <c r="AG384" s="192"/>
      <c r="AH384" s="192"/>
      <c r="AI384" s="192"/>
      <c r="AJ384" s="192"/>
      <c r="AK384" s="192"/>
      <c r="AL384" s="192"/>
      <c r="AM384" s="192"/>
    </row>
    <row r="385" spans="8:39">
      <c r="H385" s="105"/>
      <c r="I385" s="105"/>
      <c r="J385" s="105"/>
      <c r="K385" s="192"/>
      <c r="L385" s="192"/>
      <c r="M385" s="192"/>
      <c r="N385" s="192"/>
      <c r="O385" s="192"/>
      <c r="P385" s="192"/>
      <c r="Q385" s="192"/>
      <c r="R385" s="192"/>
      <c r="S385" s="192"/>
      <c r="T385" s="192"/>
      <c r="U385" s="192"/>
      <c r="V385" s="192"/>
      <c r="W385" s="192"/>
      <c r="X385" s="192"/>
      <c r="Y385" s="192"/>
      <c r="Z385" s="192"/>
      <c r="AA385" s="192"/>
      <c r="AB385" s="192"/>
      <c r="AC385" s="192"/>
      <c r="AD385" s="192"/>
      <c r="AE385" s="192"/>
      <c r="AF385" s="192"/>
      <c r="AG385" s="192"/>
      <c r="AH385" s="192"/>
      <c r="AI385" s="192"/>
      <c r="AJ385" s="192"/>
      <c r="AK385" s="192"/>
      <c r="AL385" s="192"/>
      <c r="AM385" s="192"/>
    </row>
    <row r="386" spans="8:39">
      <c r="H386" s="105"/>
      <c r="I386" s="105"/>
      <c r="J386" s="105"/>
      <c r="K386" s="192"/>
      <c r="L386" s="192"/>
      <c r="M386" s="192"/>
      <c r="N386" s="192"/>
      <c r="O386" s="192"/>
      <c r="P386" s="192"/>
      <c r="Q386" s="192"/>
      <c r="R386" s="192"/>
      <c r="S386" s="192"/>
      <c r="T386" s="192"/>
      <c r="U386" s="192"/>
      <c r="V386" s="192"/>
      <c r="W386" s="192"/>
      <c r="X386" s="192"/>
      <c r="Y386" s="192"/>
      <c r="Z386" s="192"/>
      <c r="AA386" s="192"/>
      <c r="AB386" s="192"/>
      <c r="AC386" s="192"/>
      <c r="AD386" s="192"/>
      <c r="AE386" s="192"/>
      <c r="AF386" s="192"/>
      <c r="AG386" s="192"/>
      <c r="AH386" s="192"/>
      <c r="AI386" s="192"/>
      <c r="AJ386" s="192"/>
      <c r="AK386" s="192"/>
      <c r="AL386" s="192"/>
      <c r="AM386" s="192"/>
    </row>
    <row r="387" spans="8:39">
      <c r="H387" s="105"/>
      <c r="I387" s="105"/>
      <c r="J387" s="105"/>
      <c r="K387" s="192"/>
      <c r="L387" s="192"/>
      <c r="M387" s="192"/>
      <c r="N387" s="192"/>
      <c r="O387" s="192"/>
      <c r="P387" s="192"/>
      <c r="Q387" s="192"/>
      <c r="R387" s="192"/>
      <c r="S387" s="192"/>
      <c r="T387" s="192"/>
      <c r="U387" s="192"/>
      <c r="V387" s="192"/>
      <c r="W387" s="192"/>
      <c r="X387" s="192"/>
      <c r="Y387" s="192"/>
      <c r="Z387" s="192"/>
      <c r="AA387" s="192"/>
      <c r="AB387" s="192"/>
      <c r="AC387" s="192"/>
      <c r="AD387" s="192"/>
      <c r="AE387" s="192"/>
      <c r="AF387" s="192"/>
      <c r="AG387" s="192"/>
      <c r="AH387" s="192"/>
      <c r="AI387" s="192"/>
      <c r="AJ387" s="192"/>
      <c r="AK387" s="192"/>
      <c r="AL387" s="192"/>
      <c r="AM387" s="192"/>
    </row>
    <row r="388" spans="8:39">
      <c r="H388" s="105"/>
      <c r="I388" s="105"/>
      <c r="J388" s="105"/>
      <c r="K388" s="192"/>
      <c r="L388" s="192"/>
      <c r="M388" s="192"/>
      <c r="N388" s="192"/>
      <c r="O388" s="192"/>
      <c r="P388" s="192"/>
      <c r="Q388" s="192"/>
      <c r="R388" s="192"/>
      <c r="S388" s="192"/>
      <c r="T388" s="192"/>
      <c r="U388" s="192"/>
      <c r="V388" s="192"/>
      <c r="W388" s="192"/>
      <c r="X388" s="192"/>
      <c r="Y388" s="192"/>
      <c r="Z388" s="192"/>
      <c r="AA388" s="192"/>
      <c r="AB388" s="192"/>
      <c r="AC388" s="192"/>
      <c r="AD388" s="192"/>
      <c r="AE388" s="192"/>
      <c r="AF388" s="192"/>
      <c r="AG388" s="192"/>
      <c r="AH388" s="192"/>
      <c r="AI388" s="192"/>
      <c r="AJ388" s="192"/>
      <c r="AK388" s="192"/>
      <c r="AL388" s="192"/>
      <c r="AM388" s="192"/>
    </row>
    <row r="389" spans="8:39">
      <c r="H389" s="105"/>
      <c r="I389" s="105"/>
      <c r="J389" s="105"/>
      <c r="K389" s="192"/>
      <c r="L389" s="192"/>
      <c r="M389" s="192"/>
      <c r="N389" s="192"/>
      <c r="O389" s="192"/>
      <c r="P389" s="192"/>
      <c r="Q389" s="192"/>
      <c r="R389" s="192"/>
      <c r="S389" s="192"/>
      <c r="T389" s="192"/>
      <c r="U389" s="192"/>
      <c r="V389" s="192"/>
      <c r="W389" s="192"/>
      <c r="X389" s="192"/>
      <c r="Y389" s="192"/>
      <c r="Z389" s="192"/>
      <c r="AA389" s="192"/>
      <c r="AB389" s="192"/>
      <c r="AC389" s="192"/>
      <c r="AD389" s="192"/>
      <c r="AE389" s="192"/>
      <c r="AF389" s="192"/>
      <c r="AG389" s="192"/>
      <c r="AH389" s="192"/>
      <c r="AI389" s="192"/>
      <c r="AJ389" s="192"/>
      <c r="AK389" s="192"/>
      <c r="AL389" s="192"/>
      <c r="AM389" s="192"/>
    </row>
    <row r="390" spans="8:39">
      <c r="H390" s="105"/>
      <c r="I390" s="105"/>
      <c r="J390" s="105"/>
      <c r="K390" s="192"/>
      <c r="L390" s="192"/>
      <c r="M390" s="192"/>
      <c r="N390" s="192"/>
      <c r="O390" s="192"/>
      <c r="P390" s="192"/>
      <c r="Q390" s="192"/>
      <c r="R390" s="192"/>
      <c r="S390" s="192"/>
      <c r="T390" s="192"/>
      <c r="U390" s="192"/>
      <c r="V390" s="192"/>
      <c r="W390" s="192"/>
      <c r="X390" s="192"/>
      <c r="Y390" s="192"/>
      <c r="Z390" s="192"/>
      <c r="AA390" s="192"/>
      <c r="AB390" s="192"/>
      <c r="AC390" s="192"/>
      <c r="AD390" s="192"/>
      <c r="AE390" s="192"/>
      <c r="AF390" s="192"/>
      <c r="AG390" s="192"/>
      <c r="AH390" s="192"/>
      <c r="AI390" s="192"/>
      <c r="AJ390" s="192"/>
      <c r="AK390" s="192"/>
      <c r="AL390" s="192"/>
      <c r="AM390" s="192"/>
    </row>
    <row r="391" spans="8:39">
      <c r="H391" s="105"/>
      <c r="I391" s="105"/>
      <c r="J391" s="105"/>
      <c r="K391" s="192"/>
      <c r="L391" s="192"/>
      <c r="M391" s="192"/>
      <c r="N391" s="192"/>
      <c r="O391" s="192"/>
      <c r="P391" s="192"/>
      <c r="Q391" s="192"/>
      <c r="R391" s="192"/>
      <c r="S391" s="192"/>
      <c r="T391" s="192"/>
      <c r="U391" s="192"/>
      <c r="V391" s="192"/>
      <c r="W391" s="192"/>
      <c r="X391" s="192"/>
      <c r="Y391" s="192"/>
      <c r="Z391" s="192"/>
      <c r="AA391" s="192"/>
      <c r="AB391" s="192"/>
      <c r="AC391" s="192"/>
      <c r="AD391" s="192"/>
      <c r="AE391" s="192"/>
      <c r="AF391" s="192"/>
      <c r="AG391" s="192"/>
      <c r="AH391" s="192"/>
      <c r="AI391" s="192"/>
      <c r="AJ391" s="192"/>
      <c r="AK391" s="192"/>
      <c r="AL391" s="192"/>
      <c r="AM391" s="192"/>
    </row>
    <row r="392" spans="8:39">
      <c r="H392" s="105"/>
      <c r="I392" s="105"/>
      <c r="J392" s="105"/>
      <c r="K392" s="192"/>
      <c r="L392" s="192"/>
      <c r="M392" s="192"/>
      <c r="N392" s="192"/>
      <c r="O392" s="192"/>
      <c r="P392" s="192"/>
      <c r="Q392" s="192"/>
      <c r="R392" s="192"/>
      <c r="S392" s="192"/>
      <c r="T392" s="192"/>
      <c r="U392" s="192"/>
      <c r="V392" s="192"/>
      <c r="W392" s="192"/>
      <c r="X392" s="192"/>
      <c r="Y392" s="192"/>
      <c r="Z392" s="192"/>
      <c r="AA392" s="192"/>
      <c r="AB392" s="192"/>
      <c r="AC392" s="192"/>
      <c r="AD392" s="192"/>
      <c r="AE392" s="192"/>
      <c r="AF392" s="192"/>
      <c r="AG392" s="192"/>
      <c r="AH392" s="192"/>
      <c r="AI392" s="192"/>
      <c r="AJ392" s="192"/>
      <c r="AK392" s="192"/>
      <c r="AL392" s="192"/>
      <c r="AM392" s="192"/>
    </row>
    <row r="393" spans="8:39">
      <c r="H393" s="105"/>
      <c r="I393" s="105"/>
      <c r="J393" s="105"/>
      <c r="K393" s="192"/>
      <c r="L393" s="192"/>
      <c r="M393" s="192"/>
      <c r="N393" s="192"/>
      <c r="O393" s="192"/>
      <c r="P393" s="192"/>
      <c r="Q393" s="192"/>
      <c r="R393" s="192"/>
      <c r="S393" s="192"/>
      <c r="T393" s="192"/>
      <c r="U393" s="192"/>
      <c r="V393" s="192"/>
      <c r="W393" s="192"/>
      <c r="X393" s="192"/>
      <c r="Y393" s="192"/>
      <c r="Z393" s="192"/>
      <c r="AA393" s="192"/>
      <c r="AB393" s="192"/>
      <c r="AC393" s="192"/>
      <c r="AD393" s="192"/>
      <c r="AE393" s="192"/>
      <c r="AF393" s="192"/>
      <c r="AG393" s="192"/>
      <c r="AH393" s="192"/>
      <c r="AI393" s="192"/>
      <c r="AJ393" s="192"/>
      <c r="AK393" s="192"/>
      <c r="AL393" s="192"/>
      <c r="AM393" s="192"/>
    </row>
    <row r="394" spans="8:39">
      <c r="H394" s="105"/>
      <c r="I394" s="105"/>
      <c r="J394" s="105"/>
      <c r="K394" s="192"/>
      <c r="L394" s="192"/>
      <c r="M394" s="192"/>
      <c r="N394" s="192"/>
      <c r="O394" s="192"/>
      <c r="P394" s="192"/>
      <c r="Q394" s="192"/>
      <c r="R394" s="192"/>
      <c r="S394" s="192"/>
      <c r="T394" s="192"/>
      <c r="U394" s="192"/>
      <c r="V394" s="192"/>
      <c r="W394" s="192"/>
      <c r="X394" s="192"/>
      <c r="Y394" s="192"/>
      <c r="Z394" s="192"/>
      <c r="AA394" s="192"/>
      <c r="AB394" s="192"/>
      <c r="AC394" s="192"/>
      <c r="AD394" s="192"/>
      <c r="AE394" s="192"/>
      <c r="AF394" s="192"/>
      <c r="AG394" s="192"/>
      <c r="AH394" s="192"/>
      <c r="AI394" s="192"/>
      <c r="AJ394" s="192"/>
      <c r="AK394" s="192"/>
      <c r="AL394" s="192"/>
      <c r="AM394" s="192"/>
    </row>
    <row r="395" spans="8:39">
      <c r="H395" s="105"/>
      <c r="I395" s="105"/>
      <c r="J395" s="105"/>
      <c r="K395" s="192"/>
      <c r="L395" s="192"/>
      <c r="M395" s="192"/>
      <c r="N395" s="192"/>
      <c r="O395" s="192"/>
      <c r="P395" s="192"/>
      <c r="Q395" s="192"/>
      <c r="R395" s="192"/>
      <c r="S395" s="192"/>
      <c r="T395" s="192"/>
      <c r="U395" s="192"/>
      <c r="V395" s="192"/>
      <c r="W395" s="192"/>
      <c r="X395" s="192"/>
      <c r="Y395" s="192"/>
      <c r="Z395" s="192"/>
      <c r="AA395" s="192"/>
      <c r="AB395" s="192"/>
      <c r="AC395" s="192"/>
      <c r="AD395" s="192"/>
      <c r="AE395" s="192"/>
      <c r="AF395" s="192"/>
      <c r="AG395" s="192"/>
      <c r="AH395" s="192"/>
      <c r="AI395" s="192"/>
      <c r="AJ395" s="192"/>
      <c r="AK395" s="192"/>
      <c r="AL395" s="192"/>
      <c r="AM395" s="192"/>
    </row>
    <row r="396" spans="8:39">
      <c r="H396" s="105"/>
      <c r="I396" s="105"/>
      <c r="J396" s="105"/>
      <c r="K396" s="192"/>
      <c r="L396" s="192"/>
      <c r="M396" s="192"/>
      <c r="N396" s="192"/>
      <c r="O396" s="192"/>
      <c r="P396" s="192"/>
      <c r="Q396" s="192"/>
      <c r="R396" s="192"/>
      <c r="S396" s="192"/>
      <c r="T396" s="192"/>
      <c r="U396" s="192"/>
      <c r="V396" s="192"/>
      <c r="W396" s="192"/>
      <c r="X396" s="192"/>
      <c r="Y396" s="192"/>
      <c r="Z396" s="192"/>
      <c r="AA396" s="192"/>
      <c r="AB396" s="192"/>
      <c r="AC396" s="192"/>
      <c r="AD396" s="192"/>
      <c r="AE396" s="192"/>
      <c r="AF396" s="192"/>
      <c r="AG396" s="192"/>
      <c r="AH396" s="192"/>
      <c r="AI396" s="192"/>
      <c r="AJ396" s="192"/>
      <c r="AK396" s="192"/>
      <c r="AL396" s="192"/>
      <c r="AM396" s="192"/>
    </row>
    <row r="397" spans="8:39">
      <c r="H397" s="105"/>
      <c r="I397" s="105"/>
      <c r="J397" s="105"/>
      <c r="K397" s="192"/>
      <c r="L397" s="192"/>
      <c r="M397" s="192"/>
      <c r="N397" s="192"/>
      <c r="O397" s="192"/>
      <c r="P397" s="192"/>
      <c r="Q397" s="192"/>
      <c r="R397" s="192"/>
      <c r="S397" s="192"/>
      <c r="T397" s="192"/>
      <c r="U397" s="192"/>
      <c r="V397" s="192"/>
      <c r="W397" s="192"/>
      <c r="X397" s="192"/>
      <c r="Y397" s="192"/>
      <c r="Z397" s="192"/>
      <c r="AA397" s="192"/>
      <c r="AB397" s="192"/>
      <c r="AC397" s="192"/>
      <c r="AD397" s="192"/>
      <c r="AE397" s="192"/>
      <c r="AF397" s="192"/>
      <c r="AG397" s="192"/>
      <c r="AH397" s="192"/>
      <c r="AI397" s="192"/>
      <c r="AJ397" s="192"/>
      <c r="AK397" s="192"/>
      <c r="AL397" s="192"/>
      <c r="AM397" s="192"/>
    </row>
    <row r="398" spans="8:39">
      <c r="H398" s="105"/>
      <c r="I398" s="105"/>
      <c r="J398" s="105"/>
      <c r="K398" s="192"/>
      <c r="L398" s="192"/>
      <c r="M398" s="192"/>
      <c r="N398" s="192"/>
      <c r="O398" s="192"/>
      <c r="P398" s="192"/>
      <c r="Q398" s="192"/>
      <c r="R398" s="192"/>
      <c r="S398" s="192"/>
      <c r="T398" s="192"/>
      <c r="U398" s="192"/>
      <c r="V398" s="192"/>
      <c r="W398" s="192"/>
      <c r="X398" s="192"/>
      <c r="Y398" s="192"/>
      <c r="Z398" s="192"/>
      <c r="AA398" s="192"/>
      <c r="AB398" s="192"/>
      <c r="AC398" s="192"/>
      <c r="AD398" s="192"/>
      <c r="AE398" s="192"/>
      <c r="AF398" s="192"/>
      <c r="AG398" s="192"/>
      <c r="AH398" s="192"/>
      <c r="AI398" s="192"/>
      <c r="AJ398" s="192"/>
      <c r="AK398" s="192"/>
      <c r="AL398" s="192"/>
      <c r="AM398" s="192"/>
    </row>
    <row r="399" spans="8:39">
      <c r="H399" s="105"/>
      <c r="I399" s="105"/>
      <c r="J399" s="105"/>
      <c r="K399" s="192"/>
      <c r="L399" s="192"/>
      <c r="M399" s="192"/>
      <c r="N399" s="192"/>
      <c r="O399" s="192"/>
      <c r="P399" s="192"/>
      <c r="Q399" s="192"/>
      <c r="R399" s="192"/>
      <c r="S399" s="192"/>
      <c r="T399" s="192"/>
      <c r="U399" s="192"/>
      <c r="V399" s="192"/>
      <c r="W399" s="192"/>
      <c r="X399" s="192"/>
      <c r="Y399" s="192"/>
      <c r="Z399" s="192"/>
      <c r="AA399" s="192"/>
      <c r="AB399" s="192"/>
      <c r="AC399" s="192"/>
      <c r="AD399" s="192"/>
      <c r="AE399" s="192"/>
      <c r="AF399" s="192"/>
      <c r="AG399" s="192"/>
      <c r="AH399" s="192"/>
      <c r="AI399" s="192"/>
      <c r="AJ399" s="192"/>
      <c r="AK399" s="192"/>
      <c r="AL399" s="192"/>
      <c r="AM399" s="192"/>
    </row>
    <row r="400" spans="8:39">
      <c r="H400" s="105"/>
      <c r="I400" s="105"/>
      <c r="J400" s="105"/>
      <c r="K400" s="192"/>
      <c r="L400" s="192"/>
      <c r="M400" s="192"/>
      <c r="N400" s="192"/>
      <c r="O400" s="192"/>
      <c r="P400" s="192"/>
      <c r="Q400" s="192"/>
      <c r="R400" s="192"/>
      <c r="S400" s="192"/>
      <c r="T400" s="192"/>
      <c r="U400" s="192"/>
      <c r="V400" s="192"/>
      <c r="W400" s="192"/>
      <c r="X400" s="192"/>
      <c r="Y400" s="192"/>
      <c r="Z400" s="192"/>
      <c r="AA400" s="192"/>
      <c r="AB400" s="192"/>
      <c r="AC400" s="192"/>
      <c r="AD400" s="192"/>
      <c r="AE400" s="192"/>
      <c r="AF400" s="192"/>
      <c r="AG400" s="192"/>
      <c r="AH400" s="192"/>
      <c r="AI400" s="192"/>
      <c r="AJ400" s="192"/>
      <c r="AK400" s="192"/>
      <c r="AL400" s="192"/>
      <c r="AM400" s="192"/>
    </row>
    <row r="401" spans="8:39">
      <c r="H401" s="105"/>
      <c r="I401" s="105"/>
      <c r="J401" s="105"/>
      <c r="K401" s="192"/>
      <c r="L401" s="192"/>
      <c r="M401" s="192"/>
      <c r="N401" s="192"/>
      <c r="O401" s="192"/>
      <c r="P401" s="192"/>
      <c r="Q401" s="192"/>
      <c r="R401" s="192"/>
      <c r="S401" s="192"/>
      <c r="T401" s="192"/>
      <c r="U401" s="192"/>
      <c r="V401" s="192"/>
      <c r="W401" s="192"/>
      <c r="X401" s="192"/>
      <c r="Y401" s="192"/>
      <c r="Z401" s="192"/>
      <c r="AA401" s="192"/>
      <c r="AB401" s="192"/>
      <c r="AC401" s="192"/>
      <c r="AD401" s="192"/>
      <c r="AE401" s="192"/>
      <c r="AF401" s="192"/>
      <c r="AG401" s="192"/>
      <c r="AH401" s="192"/>
      <c r="AI401" s="192"/>
      <c r="AJ401" s="192"/>
      <c r="AK401" s="192"/>
      <c r="AL401" s="192"/>
      <c r="AM401" s="192"/>
    </row>
    <row r="402" spans="8:39">
      <c r="H402" s="105"/>
      <c r="I402" s="105"/>
      <c r="J402" s="105"/>
      <c r="K402" s="192"/>
      <c r="L402" s="192"/>
      <c r="M402" s="192"/>
      <c r="N402" s="192"/>
      <c r="O402" s="192"/>
      <c r="P402" s="192"/>
      <c r="Q402" s="192"/>
      <c r="R402" s="192"/>
      <c r="S402" s="192"/>
      <c r="T402" s="192"/>
      <c r="U402" s="192"/>
      <c r="V402" s="192"/>
      <c r="W402" s="192"/>
      <c r="X402" s="192"/>
      <c r="Y402" s="192"/>
      <c r="Z402" s="192"/>
      <c r="AA402" s="192"/>
      <c r="AB402" s="192"/>
      <c r="AC402" s="192"/>
      <c r="AD402" s="192"/>
      <c r="AE402" s="192"/>
      <c r="AF402" s="192"/>
      <c r="AG402" s="192"/>
      <c r="AH402" s="192"/>
      <c r="AI402" s="192"/>
      <c r="AJ402" s="192"/>
      <c r="AK402" s="192"/>
      <c r="AL402" s="192"/>
      <c r="AM402" s="192"/>
    </row>
    <row r="403" spans="8:39">
      <c r="H403" s="105"/>
      <c r="I403" s="105"/>
      <c r="J403" s="105"/>
      <c r="K403" s="192"/>
      <c r="L403" s="192"/>
      <c r="M403" s="192"/>
      <c r="N403" s="192"/>
      <c r="O403" s="192"/>
      <c r="P403" s="192"/>
      <c r="Q403" s="192"/>
      <c r="R403" s="192"/>
      <c r="S403" s="192"/>
      <c r="T403" s="192"/>
      <c r="U403" s="192"/>
      <c r="V403" s="192"/>
      <c r="W403" s="192"/>
      <c r="X403" s="192"/>
      <c r="Y403" s="192"/>
      <c r="Z403" s="192"/>
      <c r="AA403" s="192"/>
      <c r="AB403" s="192"/>
      <c r="AC403" s="192"/>
      <c r="AD403" s="192"/>
      <c r="AE403" s="192"/>
      <c r="AF403" s="192"/>
      <c r="AG403" s="192"/>
      <c r="AH403" s="192"/>
      <c r="AI403" s="192"/>
      <c r="AJ403" s="192"/>
      <c r="AK403" s="192"/>
      <c r="AL403" s="192"/>
      <c r="AM403" s="192"/>
    </row>
    <row r="404" spans="8:39">
      <c r="H404" s="105"/>
      <c r="I404" s="105"/>
      <c r="J404" s="105"/>
      <c r="K404" s="192"/>
      <c r="L404" s="192"/>
      <c r="M404" s="192"/>
      <c r="N404" s="192"/>
      <c r="O404" s="192"/>
      <c r="P404" s="192"/>
      <c r="Q404" s="192"/>
      <c r="R404" s="192"/>
      <c r="S404" s="192"/>
      <c r="T404" s="192"/>
      <c r="U404" s="192"/>
      <c r="V404" s="192"/>
      <c r="W404" s="192"/>
      <c r="X404" s="192"/>
      <c r="Y404" s="192"/>
      <c r="Z404" s="192"/>
      <c r="AA404" s="192"/>
      <c r="AB404" s="192"/>
      <c r="AC404" s="192"/>
      <c r="AD404" s="192"/>
      <c r="AE404" s="192"/>
      <c r="AF404" s="192"/>
      <c r="AG404" s="192"/>
      <c r="AH404" s="192"/>
      <c r="AI404" s="192"/>
      <c r="AJ404" s="192"/>
      <c r="AK404" s="192"/>
      <c r="AL404" s="192"/>
      <c r="AM404" s="192"/>
    </row>
    <row r="405" spans="8:39">
      <c r="H405" s="105"/>
      <c r="I405" s="105"/>
      <c r="J405" s="105"/>
      <c r="K405" s="192"/>
      <c r="L405" s="192"/>
      <c r="M405" s="192"/>
      <c r="N405" s="192"/>
      <c r="O405" s="192"/>
      <c r="P405" s="192"/>
      <c r="Q405" s="192"/>
      <c r="R405" s="192"/>
      <c r="S405" s="192"/>
      <c r="T405" s="192"/>
      <c r="U405" s="192"/>
      <c r="V405" s="192"/>
      <c r="W405" s="192"/>
      <c r="X405" s="192"/>
      <c r="Y405" s="192"/>
      <c r="Z405" s="192"/>
      <c r="AA405" s="192"/>
      <c r="AB405" s="192"/>
      <c r="AC405" s="192"/>
      <c r="AD405" s="192"/>
      <c r="AE405" s="192"/>
      <c r="AF405" s="192"/>
      <c r="AG405" s="192"/>
      <c r="AH405" s="192"/>
      <c r="AI405" s="192"/>
      <c r="AJ405" s="192"/>
      <c r="AK405" s="192"/>
      <c r="AL405" s="192"/>
      <c r="AM405" s="192"/>
    </row>
    <row r="406" spans="8:39">
      <c r="H406" s="105"/>
      <c r="I406" s="105"/>
      <c r="J406" s="105"/>
      <c r="K406" s="192"/>
      <c r="L406" s="192"/>
      <c r="M406" s="192"/>
      <c r="N406" s="192"/>
      <c r="O406" s="192"/>
      <c r="P406" s="192"/>
      <c r="Q406" s="192"/>
      <c r="R406" s="192"/>
      <c r="S406" s="192"/>
      <c r="T406" s="192"/>
      <c r="U406" s="192"/>
      <c r="V406" s="192"/>
      <c r="W406" s="192"/>
      <c r="X406" s="192"/>
      <c r="Y406" s="192"/>
      <c r="Z406" s="192"/>
      <c r="AA406" s="192"/>
      <c r="AB406" s="192"/>
      <c r="AC406" s="192"/>
      <c r="AD406" s="192"/>
      <c r="AE406" s="192"/>
      <c r="AF406" s="192"/>
      <c r="AG406" s="192"/>
      <c r="AH406" s="192"/>
      <c r="AI406" s="192"/>
      <c r="AJ406" s="192"/>
      <c r="AK406" s="192"/>
      <c r="AL406" s="192"/>
      <c r="AM406" s="192"/>
    </row>
    <row r="407" spans="8:39">
      <c r="H407" s="105"/>
      <c r="I407" s="105"/>
      <c r="J407" s="105"/>
      <c r="K407" s="192"/>
      <c r="L407" s="192"/>
      <c r="M407" s="192"/>
      <c r="N407" s="192"/>
      <c r="O407" s="192"/>
      <c r="P407" s="192"/>
      <c r="Q407" s="192"/>
      <c r="R407" s="192"/>
      <c r="S407" s="192"/>
      <c r="T407" s="192"/>
      <c r="U407" s="192"/>
      <c r="V407" s="192"/>
      <c r="W407" s="192"/>
      <c r="X407" s="192"/>
      <c r="Y407" s="192"/>
      <c r="Z407" s="192"/>
      <c r="AA407" s="192"/>
      <c r="AB407" s="192"/>
      <c r="AC407" s="192"/>
      <c r="AD407" s="192"/>
      <c r="AE407" s="192"/>
      <c r="AF407" s="192"/>
      <c r="AG407" s="192"/>
      <c r="AH407" s="192"/>
      <c r="AI407" s="192"/>
      <c r="AJ407" s="192"/>
      <c r="AK407" s="192"/>
      <c r="AL407" s="192"/>
      <c r="AM407" s="192"/>
    </row>
    <row r="408" spans="8:39">
      <c r="H408" s="105"/>
      <c r="I408" s="105"/>
      <c r="J408" s="105"/>
      <c r="K408" s="192"/>
      <c r="L408" s="192"/>
      <c r="M408" s="192"/>
      <c r="N408" s="192"/>
      <c r="O408" s="192"/>
      <c r="P408" s="192"/>
      <c r="Q408" s="192"/>
      <c r="R408" s="192"/>
      <c r="S408" s="192"/>
      <c r="T408" s="192"/>
      <c r="U408" s="192"/>
      <c r="V408" s="192"/>
      <c r="W408" s="192"/>
      <c r="X408" s="192"/>
      <c r="Y408" s="192"/>
      <c r="Z408" s="192"/>
      <c r="AA408" s="192"/>
      <c r="AB408" s="192"/>
      <c r="AC408" s="192"/>
      <c r="AD408" s="192"/>
      <c r="AE408" s="192"/>
      <c r="AF408" s="192"/>
      <c r="AG408" s="192"/>
      <c r="AH408" s="192"/>
      <c r="AI408" s="192"/>
      <c r="AJ408" s="192"/>
      <c r="AK408" s="192"/>
      <c r="AL408" s="192"/>
      <c r="AM408" s="192"/>
    </row>
    <row r="409" spans="8:39">
      <c r="H409" s="105"/>
      <c r="I409" s="105"/>
      <c r="J409" s="105"/>
      <c r="K409" s="192"/>
      <c r="L409" s="192"/>
      <c r="M409" s="192"/>
      <c r="N409" s="192"/>
      <c r="O409" s="192"/>
      <c r="P409" s="192"/>
      <c r="Q409" s="192"/>
      <c r="R409" s="192"/>
      <c r="S409" s="192"/>
      <c r="T409" s="192"/>
      <c r="U409" s="192"/>
      <c r="V409" s="192"/>
      <c r="W409" s="192"/>
      <c r="X409" s="192"/>
      <c r="Y409" s="192"/>
      <c r="Z409" s="192"/>
      <c r="AA409" s="192"/>
      <c r="AB409" s="192"/>
      <c r="AC409" s="192"/>
      <c r="AD409" s="192"/>
      <c r="AE409" s="192"/>
      <c r="AF409" s="192"/>
      <c r="AG409" s="192"/>
      <c r="AH409" s="192"/>
      <c r="AI409" s="192"/>
      <c r="AJ409" s="192"/>
      <c r="AK409" s="192"/>
      <c r="AL409" s="192"/>
      <c r="AM409" s="192"/>
    </row>
    <row r="410" spans="8:39">
      <c r="H410" s="105"/>
      <c r="I410" s="105"/>
      <c r="J410" s="105"/>
      <c r="K410" s="192"/>
      <c r="L410" s="192"/>
      <c r="M410" s="192"/>
      <c r="N410" s="192"/>
      <c r="O410" s="192"/>
      <c r="P410" s="192"/>
      <c r="Q410" s="192"/>
      <c r="R410" s="192"/>
      <c r="S410" s="192"/>
      <c r="T410" s="192"/>
      <c r="U410" s="192"/>
      <c r="V410" s="192"/>
      <c r="W410" s="192"/>
      <c r="X410" s="192"/>
      <c r="Y410" s="192"/>
      <c r="Z410" s="192"/>
      <c r="AA410" s="192"/>
      <c r="AB410" s="192"/>
      <c r="AC410" s="192"/>
      <c r="AD410" s="192"/>
      <c r="AE410" s="192"/>
      <c r="AF410" s="192"/>
      <c r="AG410" s="192"/>
      <c r="AH410" s="192"/>
      <c r="AI410" s="192"/>
      <c r="AJ410" s="192"/>
      <c r="AK410" s="192"/>
      <c r="AL410" s="192"/>
      <c r="AM410" s="192"/>
    </row>
    <row r="411" spans="8:39">
      <c r="H411" s="105"/>
      <c r="I411" s="105"/>
      <c r="J411" s="105"/>
      <c r="K411" s="192"/>
      <c r="L411" s="192"/>
      <c r="M411" s="192"/>
      <c r="N411" s="192"/>
      <c r="O411" s="192"/>
      <c r="P411" s="192"/>
      <c r="Q411" s="192"/>
      <c r="R411" s="192"/>
      <c r="S411" s="192"/>
      <c r="T411" s="192"/>
      <c r="U411" s="192"/>
      <c r="V411" s="192"/>
      <c r="W411" s="192"/>
      <c r="X411" s="192"/>
      <c r="Y411" s="192"/>
      <c r="Z411" s="192"/>
      <c r="AA411" s="192"/>
      <c r="AB411" s="192"/>
      <c r="AC411" s="192"/>
      <c r="AD411" s="192"/>
      <c r="AE411" s="192"/>
      <c r="AF411" s="192"/>
      <c r="AG411" s="192"/>
      <c r="AH411" s="192"/>
      <c r="AI411" s="192"/>
      <c r="AJ411" s="192"/>
      <c r="AK411" s="192"/>
      <c r="AL411" s="192"/>
      <c r="AM411" s="192"/>
    </row>
    <row r="412" spans="8:39">
      <c r="H412" s="105"/>
      <c r="I412" s="105"/>
      <c r="J412" s="105"/>
      <c r="K412" s="192"/>
      <c r="L412" s="192"/>
      <c r="M412" s="192"/>
      <c r="N412" s="192"/>
      <c r="O412" s="192"/>
      <c r="P412" s="192"/>
      <c r="Q412" s="192"/>
      <c r="R412" s="192"/>
      <c r="S412" s="192"/>
      <c r="T412" s="192"/>
      <c r="U412" s="192"/>
      <c r="V412" s="192"/>
      <c r="W412" s="192"/>
      <c r="X412" s="192"/>
      <c r="Y412" s="192"/>
      <c r="Z412" s="192"/>
      <c r="AA412" s="192"/>
      <c r="AB412" s="192"/>
      <c r="AC412" s="192"/>
      <c r="AD412" s="192"/>
      <c r="AE412" s="192"/>
      <c r="AF412" s="192"/>
      <c r="AG412" s="192"/>
      <c r="AH412" s="192"/>
      <c r="AI412" s="192"/>
      <c r="AJ412" s="192"/>
      <c r="AK412" s="192"/>
      <c r="AL412" s="192"/>
      <c r="AM412" s="192"/>
    </row>
    <row r="413" spans="8:39">
      <c r="H413" s="105"/>
      <c r="I413" s="105"/>
      <c r="J413" s="105"/>
      <c r="K413" s="192"/>
      <c r="L413" s="192"/>
      <c r="M413" s="192"/>
      <c r="N413" s="192"/>
      <c r="O413" s="192"/>
      <c r="P413" s="192"/>
      <c r="Q413" s="192"/>
      <c r="R413" s="192"/>
      <c r="S413" s="192"/>
      <c r="T413" s="192"/>
      <c r="U413" s="192"/>
      <c r="V413" s="192"/>
      <c r="W413" s="192"/>
      <c r="X413" s="192"/>
      <c r="Y413" s="192"/>
      <c r="Z413" s="192"/>
      <c r="AA413" s="192"/>
      <c r="AB413" s="192"/>
      <c r="AC413" s="192"/>
      <c r="AD413" s="192"/>
      <c r="AE413" s="192"/>
      <c r="AF413" s="192"/>
      <c r="AG413" s="192"/>
      <c r="AH413" s="192"/>
      <c r="AI413" s="192"/>
      <c r="AJ413" s="192"/>
      <c r="AK413" s="192"/>
      <c r="AL413" s="192"/>
      <c r="AM413" s="192"/>
    </row>
    <row r="414" spans="8:39">
      <c r="H414" s="105"/>
      <c r="I414" s="105"/>
      <c r="J414" s="105"/>
      <c r="K414" s="192"/>
      <c r="L414" s="192"/>
      <c r="M414" s="192"/>
      <c r="N414" s="192"/>
      <c r="O414" s="192"/>
      <c r="P414" s="192"/>
      <c r="Q414" s="192"/>
      <c r="R414" s="192"/>
      <c r="S414" s="192"/>
      <c r="T414" s="192"/>
      <c r="U414" s="192"/>
      <c r="V414" s="192"/>
      <c r="W414" s="192"/>
      <c r="X414" s="192"/>
      <c r="Y414" s="192"/>
      <c r="Z414" s="192"/>
      <c r="AA414" s="192"/>
      <c r="AB414" s="192"/>
      <c r="AC414" s="192"/>
      <c r="AD414" s="192"/>
      <c r="AE414" s="192"/>
      <c r="AF414" s="192"/>
      <c r="AG414" s="192"/>
      <c r="AH414" s="192"/>
      <c r="AI414" s="192"/>
      <c r="AJ414" s="192"/>
      <c r="AK414" s="192"/>
      <c r="AL414" s="192"/>
      <c r="AM414" s="192"/>
    </row>
    <row r="415" spans="8:39">
      <c r="H415" s="105"/>
      <c r="I415" s="105"/>
      <c r="J415" s="105"/>
      <c r="K415" s="192"/>
      <c r="L415" s="192"/>
      <c r="M415" s="192"/>
      <c r="N415" s="192"/>
      <c r="O415" s="192"/>
      <c r="P415" s="192"/>
      <c r="Q415" s="192"/>
      <c r="R415" s="192"/>
      <c r="S415" s="192"/>
      <c r="T415" s="192"/>
      <c r="U415" s="192"/>
      <c r="V415" s="192"/>
      <c r="W415" s="192"/>
      <c r="X415" s="192"/>
      <c r="Y415" s="192"/>
      <c r="Z415" s="192"/>
      <c r="AA415" s="192"/>
      <c r="AB415" s="192"/>
      <c r="AC415" s="192"/>
      <c r="AD415" s="192"/>
      <c r="AE415" s="192"/>
      <c r="AF415" s="192"/>
      <c r="AG415" s="192"/>
      <c r="AH415" s="192"/>
      <c r="AI415" s="192"/>
      <c r="AJ415" s="192"/>
      <c r="AK415" s="192"/>
      <c r="AL415" s="192"/>
      <c r="AM415" s="192"/>
    </row>
    <row r="416" spans="8:39">
      <c r="H416" s="105"/>
      <c r="I416" s="105"/>
      <c r="J416" s="105"/>
      <c r="K416" s="192"/>
      <c r="L416" s="192"/>
      <c r="M416" s="192"/>
      <c r="N416" s="192"/>
      <c r="O416" s="192"/>
      <c r="P416" s="192"/>
      <c r="Q416" s="192"/>
      <c r="R416" s="192"/>
      <c r="S416" s="192"/>
      <c r="T416" s="192"/>
      <c r="U416" s="192"/>
      <c r="V416" s="192"/>
      <c r="W416" s="192"/>
      <c r="X416" s="192"/>
      <c r="Y416" s="192"/>
      <c r="Z416" s="192"/>
      <c r="AA416" s="192"/>
      <c r="AB416" s="192"/>
      <c r="AC416" s="192"/>
      <c r="AD416" s="192"/>
      <c r="AE416" s="192"/>
      <c r="AF416" s="192"/>
      <c r="AG416" s="192"/>
      <c r="AH416" s="192"/>
      <c r="AI416" s="192"/>
      <c r="AJ416" s="192"/>
      <c r="AK416" s="192"/>
      <c r="AL416" s="192"/>
      <c r="AM416" s="192"/>
    </row>
    <row r="417" spans="8:39">
      <c r="H417" s="105"/>
      <c r="I417" s="105"/>
      <c r="J417" s="105"/>
      <c r="K417" s="192"/>
      <c r="L417" s="192"/>
      <c r="M417" s="192"/>
      <c r="N417" s="192"/>
      <c r="O417" s="192"/>
      <c r="P417" s="192"/>
      <c r="Q417" s="192"/>
      <c r="R417" s="192"/>
      <c r="S417" s="192"/>
      <c r="T417" s="192"/>
      <c r="U417" s="192"/>
      <c r="V417" s="192"/>
      <c r="W417" s="192"/>
      <c r="X417" s="192"/>
      <c r="Y417" s="192"/>
      <c r="Z417" s="192"/>
      <c r="AA417" s="192"/>
      <c r="AB417" s="192"/>
      <c r="AC417" s="192"/>
      <c r="AD417" s="192"/>
      <c r="AE417" s="192"/>
      <c r="AF417" s="192"/>
      <c r="AG417" s="192"/>
      <c r="AH417" s="192"/>
      <c r="AI417" s="192"/>
      <c r="AJ417" s="192"/>
      <c r="AK417" s="192"/>
      <c r="AL417" s="192"/>
      <c r="AM417" s="192"/>
    </row>
    <row r="418" spans="8:39">
      <c r="H418" s="105"/>
      <c r="I418" s="105"/>
      <c r="J418" s="105"/>
      <c r="K418" s="192"/>
      <c r="L418" s="192"/>
      <c r="M418" s="192"/>
      <c r="N418" s="192"/>
      <c r="O418" s="192"/>
      <c r="P418" s="192"/>
      <c r="Q418" s="192"/>
      <c r="R418" s="192"/>
      <c r="S418" s="192"/>
      <c r="T418" s="192"/>
      <c r="U418" s="192"/>
      <c r="V418" s="192"/>
      <c r="W418" s="192"/>
      <c r="X418" s="192"/>
      <c r="Y418" s="192"/>
      <c r="Z418" s="192"/>
      <c r="AA418" s="192"/>
      <c r="AB418" s="192"/>
      <c r="AC418" s="192"/>
      <c r="AD418" s="192"/>
      <c r="AE418" s="192"/>
      <c r="AF418" s="192"/>
      <c r="AG418" s="192"/>
      <c r="AH418" s="192"/>
      <c r="AI418" s="192"/>
      <c r="AJ418" s="192"/>
      <c r="AK418" s="192"/>
      <c r="AL418" s="192"/>
      <c r="AM418" s="192"/>
    </row>
    <row r="419" spans="8:39">
      <c r="H419" s="105"/>
      <c r="I419" s="105"/>
      <c r="J419" s="105"/>
      <c r="K419" s="192"/>
      <c r="L419" s="192"/>
      <c r="M419" s="192"/>
      <c r="N419" s="192"/>
      <c r="O419" s="192"/>
      <c r="P419" s="192"/>
      <c r="Q419" s="192"/>
      <c r="R419" s="192"/>
      <c r="S419" s="192"/>
      <c r="T419" s="192"/>
      <c r="U419" s="192"/>
      <c r="V419" s="192"/>
      <c r="W419" s="192"/>
      <c r="X419" s="192"/>
      <c r="Y419" s="192"/>
      <c r="Z419" s="192"/>
      <c r="AA419" s="192"/>
      <c r="AB419" s="192"/>
      <c r="AC419" s="192"/>
      <c r="AD419" s="192"/>
      <c r="AE419" s="192"/>
      <c r="AF419" s="192"/>
      <c r="AG419" s="192"/>
      <c r="AH419" s="192"/>
      <c r="AI419" s="192"/>
      <c r="AJ419" s="192"/>
      <c r="AK419" s="192"/>
      <c r="AL419" s="192"/>
      <c r="AM419" s="192"/>
    </row>
    <row r="420" spans="8:39">
      <c r="H420" s="105"/>
      <c r="I420" s="105"/>
      <c r="J420" s="105"/>
      <c r="K420" s="192"/>
      <c r="L420" s="192"/>
      <c r="M420" s="192"/>
      <c r="N420" s="192"/>
      <c r="O420" s="192"/>
      <c r="P420" s="192"/>
      <c r="Q420" s="192"/>
      <c r="R420" s="192"/>
      <c r="S420" s="192"/>
      <c r="T420" s="192"/>
      <c r="U420" s="192"/>
      <c r="V420" s="192"/>
      <c r="W420" s="192"/>
      <c r="X420" s="192"/>
      <c r="Y420" s="192"/>
      <c r="Z420" s="192"/>
      <c r="AA420" s="192"/>
      <c r="AB420" s="192"/>
      <c r="AC420" s="192"/>
      <c r="AD420" s="192"/>
      <c r="AE420" s="192"/>
      <c r="AF420" s="192"/>
      <c r="AG420" s="192"/>
      <c r="AH420" s="192"/>
      <c r="AI420" s="192"/>
      <c r="AJ420" s="192"/>
      <c r="AK420" s="192"/>
      <c r="AL420" s="192"/>
      <c r="AM420" s="192"/>
    </row>
    <row r="421" spans="8:39">
      <c r="H421" s="105"/>
      <c r="I421" s="105"/>
      <c r="J421" s="105"/>
      <c r="K421" s="192"/>
      <c r="L421" s="192"/>
      <c r="M421" s="192"/>
      <c r="N421" s="192"/>
      <c r="O421" s="192"/>
      <c r="P421" s="192"/>
      <c r="Q421" s="192"/>
      <c r="R421" s="192"/>
      <c r="S421" s="192"/>
      <c r="T421" s="192"/>
      <c r="U421" s="192"/>
      <c r="V421" s="192"/>
      <c r="W421" s="192"/>
      <c r="X421" s="192"/>
      <c r="Y421" s="192"/>
      <c r="Z421" s="192"/>
      <c r="AA421" s="192"/>
      <c r="AB421" s="192"/>
      <c r="AC421" s="192"/>
      <c r="AD421" s="192"/>
      <c r="AE421" s="192"/>
      <c r="AF421" s="192"/>
      <c r="AG421" s="192"/>
      <c r="AH421" s="192"/>
      <c r="AI421" s="192"/>
      <c r="AJ421" s="192"/>
      <c r="AK421" s="192"/>
      <c r="AL421" s="192"/>
      <c r="AM421" s="192"/>
    </row>
    <row r="422" spans="8:39">
      <c r="H422" s="105"/>
      <c r="I422" s="105"/>
      <c r="J422" s="105"/>
      <c r="K422" s="192"/>
      <c r="L422" s="192"/>
      <c r="M422" s="192"/>
      <c r="N422" s="192"/>
      <c r="O422" s="192"/>
      <c r="P422" s="192"/>
      <c r="Q422" s="192"/>
      <c r="R422" s="192"/>
      <c r="S422" s="192"/>
      <c r="T422" s="192"/>
      <c r="U422" s="192"/>
      <c r="V422" s="192"/>
      <c r="W422" s="192"/>
      <c r="X422" s="192"/>
      <c r="Y422" s="192"/>
      <c r="Z422" s="192"/>
      <c r="AA422" s="192"/>
      <c r="AB422" s="192"/>
      <c r="AC422" s="192"/>
      <c r="AD422" s="192"/>
      <c r="AE422" s="192"/>
      <c r="AF422" s="192"/>
      <c r="AG422" s="192"/>
      <c r="AH422" s="192"/>
      <c r="AI422" s="192"/>
      <c r="AJ422" s="192"/>
      <c r="AK422" s="192"/>
      <c r="AL422" s="192"/>
      <c r="AM422" s="192"/>
    </row>
    <row r="423" spans="8:39">
      <c r="H423" s="105"/>
      <c r="I423" s="105"/>
      <c r="J423" s="105"/>
      <c r="K423" s="192"/>
      <c r="L423" s="192"/>
      <c r="M423" s="192"/>
      <c r="N423" s="192"/>
      <c r="O423" s="192"/>
      <c r="P423" s="192"/>
      <c r="Q423" s="192"/>
      <c r="R423" s="192"/>
      <c r="S423" s="192"/>
      <c r="T423" s="192"/>
      <c r="U423" s="192"/>
      <c r="V423" s="192"/>
      <c r="W423" s="192"/>
      <c r="X423" s="192"/>
      <c r="Y423" s="192"/>
      <c r="Z423" s="192"/>
      <c r="AA423" s="192"/>
      <c r="AB423" s="192"/>
      <c r="AC423" s="192"/>
      <c r="AD423" s="192"/>
      <c r="AE423" s="192"/>
      <c r="AF423" s="192"/>
      <c r="AG423" s="192"/>
      <c r="AH423" s="192"/>
      <c r="AI423" s="192"/>
      <c r="AJ423" s="192"/>
      <c r="AK423" s="192"/>
      <c r="AL423" s="192"/>
      <c r="AM423" s="192"/>
    </row>
    <row r="424" spans="8:39">
      <c r="H424" s="105"/>
      <c r="I424" s="105"/>
      <c r="J424" s="105"/>
      <c r="K424" s="192"/>
      <c r="L424" s="192"/>
      <c r="M424" s="192"/>
      <c r="N424" s="192"/>
      <c r="O424" s="192"/>
      <c r="P424" s="192"/>
      <c r="Q424" s="192"/>
      <c r="R424" s="192"/>
      <c r="S424" s="192"/>
      <c r="T424" s="192"/>
      <c r="U424" s="192"/>
      <c r="V424" s="192"/>
      <c r="W424" s="192"/>
      <c r="X424" s="192"/>
      <c r="Y424" s="192"/>
      <c r="Z424" s="192"/>
      <c r="AA424" s="192"/>
      <c r="AB424" s="192"/>
      <c r="AC424" s="192"/>
      <c r="AD424" s="192"/>
      <c r="AE424" s="192"/>
      <c r="AF424" s="192"/>
      <c r="AG424" s="192"/>
      <c r="AH424" s="192"/>
      <c r="AI424" s="192"/>
      <c r="AJ424" s="192"/>
      <c r="AK424" s="192"/>
      <c r="AL424" s="192"/>
      <c r="AM424" s="192"/>
    </row>
    <row r="425" spans="8:39">
      <c r="H425" s="105"/>
      <c r="I425" s="105"/>
      <c r="J425" s="105"/>
      <c r="K425" s="192"/>
      <c r="L425" s="192"/>
      <c r="M425" s="192"/>
      <c r="N425" s="192"/>
      <c r="O425" s="192"/>
      <c r="P425" s="192"/>
      <c r="Q425" s="192"/>
      <c r="R425" s="192"/>
      <c r="S425" s="192"/>
      <c r="T425" s="192"/>
      <c r="U425" s="192"/>
      <c r="V425" s="192"/>
      <c r="W425" s="192"/>
      <c r="X425" s="192"/>
      <c r="Y425" s="192"/>
      <c r="Z425" s="192"/>
      <c r="AA425" s="192"/>
      <c r="AB425" s="192"/>
      <c r="AC425" s="192"/>
      <c r="AD425" s="192"/>
      <c r="AE425" s="192"/>
      <c r="AF425" s="192"/>
      <c r="AG425" s="192"/>
      <c r="AH425" s="192"/>
      <c r="AI425" s="192"/>
      <c r="AJ425" s="192"/>
      <c r="AK425" s="192"/>
      <c r="AL425" s="192"/>
      <c r="AM425" s="192"/>
    </row>
    <row r="426" spans="8:39">
      <c r="H426" s="105"/>
      <c r="I426" s="105"/>
      <c r="J426" s="105"/>
      <c r="K426" s="192"/>
      <c r="L426" s="192"/>
      <c r="M426" s="192"/>
      <c r="N426" s="192"/>
      <c r="O426" s="192"/>
      <c r="P426" s="192"/>
      <c r="Q426" s="192"/>
      <c r="R426" s="192"/>
      <c r="S426" s="192"/>
      <c r="T426" s="192"/>
      <c r="U426" s="192"/>
      <c r="V426" s="192"/>
      <c r="W426" s="192"/>
      <c r="X426" s="192"/>
      <c r="Y426" s="192"/>
      <c r="Z426" s="192"/>
      <c r="AA426" s="192"/>
      <c r="AB426" s="192"/>
      <c r="AC426" s="192"/>
      <c r="AD426" s="192"/>
      <c r="AE426" s="192"/>
      <c r="AF426" s="192"/>
      <c r="AG426" s="192"/>
      <c r="AH426" s="192"/>
      <c r="AI426" s="192"/>
      <c r="AJ426" s="192"/>
      <c r="AK426" s="192"/>
      <c r="AL426" s="192"/>
      <c r="AM426" s="192"/>
    </row>
    <row r="427" spans="8:39">
      <c r="H427" s="105"/>
      <c r="I427" s="105"/>
      <c r="J427" s="105"/>
      <c r="K427" s="192"/>
      <c r="L427" s="192"/>
      <c r="M427" s="192"/>
      <c r="N427" s="192"/>
      <c r="O427" s="192"/>
      <c r="P427" s="192"/>
      <c r="Q427" s="192"/>
      <c r="R427" s="192"/>
      <c r="S427" s="192"/>
      <c r="T427" s="192"/>
      <c r="U427" s="192"/>
      <c r="V427" s="192"/>
      <c r="W427" s="192"/>
      <c r="X427" s="192"/>
      <c r="Y427" s="192"/>
      <c r="Z427" s="192"/>
      <c r="AA427" s="192"/>
      <c r="AB427" s="192"/>
      <c r="AC427" s="192"/>
      <c r="AD427" s="192"/>
      <c r="AE427" s="192"/>
      <c r="AF427" s="192"/>
      <c r="AG427" s="192"/>
      <c r="AH427" s="192"/>
      <c r="AI427" s="192"/>
      <c r="AJ427" s="192"/>
      <c r="AK427" s="192"/>
      <c r="AL427" s="192"/>
      <c r="AM427" s="192"/>
    </row>
    <row r="428" spans="8:39">
      <c r="H428" s="105"/>
      <c r="I428" s="105"/>
      <c r="J428" s="105"/>
      <c r="K428" s="192"/>
      <c r="L428" s="192"/>
      <c r="M428" s="192"/>
      <c r="N428" s="192"/>
      <c r="O428" s="192"/>
      <c r="P428" s="192"/>
      <c r="Q428" s="192"/>
      <c r="R428" s="192"/>
      <c r="S428" s="192"/>
      <c r="T428" s="192"/>
      <c r="U428" s="192"/>
      <c r="V428" s="192"/>
      <c r="W428" s="192"/>
      <c r="X428" s="192"/>
      <c r="Y428" s="192"/>
      <c r="Z428" s="192"/>
      <c r="AA428" s="192"/>
      <c r="AB428" s="192"/>
      <c r="AC428" s="192"/>
      <c r="AD428" s="192"/>
      <c r="AE428" s="192"/>
      <c r="AF428" s="192"/>
      <c r="AG428" s="192"/>
      <c r="AH428" s="192"/>
      <c r="AI428" s="192"/>
      <c r="AJ428" s="192"/>
      <c r="AK428" s="192"/>
      <c r="AL428" s="192"/>
      <c r="AM428" s="192"/>
    </row>
    <row r="429" spans="8:39">
      <c r="H429" s="105"/>
      <c r="I429" s="105"/>
      <c r="J429" s="105"/>
      <c r="K429" s="192"/>
      <c r="L429" s="192"/>
      <c r="M429" s="192"/>
      <c r="N429" s="192"/>
      <c r="O429" s="192"/>
      <c r="P429" s="192"/>
      <c r="Q429" s="192"/>
      <c r="R429" s="192"/>
      <c r="S429" s="192"/>
      <c r="T429" s="192"/>
      <c r="U429" s="192"/>
      <c r="V429" s="192"/>
      <c r="W429" s="192"/>
      <c r="X429" s="192"/>
      <c r="Y429" s="192"/>
      <c r="Z429" s="192"/>
      <c r="AA429" s="192"/>
      <c r="AB429" s="192"/>
      <c r="AC429" s="192"/>
      <c r="AD429" s="192"/>
      <c r="AE429" s="192"/>
      <c r="AF429" s="192"/>
      <c r="AG429" s="192"/>
      <c r="AH429" s="192"/>
      <c r="AI429" s="192"/>
      <c r="AJ429" s="192"/>
      <c r="AK429" s="192"/>
      <c r="AL429" s="192"/>
      <c r="AM429" s="192"/>
    </row>
    <row r="430" spans="8:39">
      <c r="H430" s="105"/>
      <c r="I430" s="105"/>
      <c r="J430" s="105"/>
      <c r="K430" s="192"/>
      <c r="L430" s="192"/>
      <c r="M430" s="192"/>
      <c r="N430" s="192"/>
      <c r="O430" s="192"/>
      <c r="P430" s="192"/>
      <c r="Q430" s="192"/>
      <c r="R430" s="192"/>
      <c r="S430" s="192"/>
      <c r="T430" s="192"/>
      <c r="U430" s="192"/>
      <c r="V430" s="192"/>
      <c r="W430" s="192"/>
      <c r="X430" s="192"/>
      <c r="Y430" s="192"/>
      <c r="Z430" s="192"/>
      <c r="AA430" s="192"/>
      <c r="AB430" s="192"/>
      <c r="AC430" s="192"/>
      <c r="AD430" s="192"/>
      <c r="AE430" s="192"/>
      <c r="AF430" s="192"/>
      <c r="AG430" s="192"/>
      <c r="AH430" s="192"/>
      <c r="AI430" s="192"/>
      <c r="AJ430" s="192"/>
      <c r="AK430" s="192"/>
      <c r="AL430" s="192"/>
      <c r="AM430" s="192"/>
    </row>
    <row r="431" spans="8:39">
      <c r="H431" s="105"/>
      <c r="I431" s="105"/>
      <c r="J431" s="105"/>
      <c r="K431" s="192"/>
      <c r="L431" s="192"/>
      <c r="M431" s="192"/>
      <c r="N431" s="192"/>
      <c r="O431" s="192"/>
      <c r="P431" s="192"/>
      <c r="Q431" s="192"/>
      <c r="R431" s="192"/>
      <c r="S431" s="192"/>
      <c r="T431" s="192"/>
      <c r="U431" s="192"/>
      <c r="V431" s="192"/>
      <c r="W431" s="192"/>
      <c r="X431" s="192"/>
      <c r="Y431" s="192"/>
      <c r="Z431" s="192"/>
      <c r="AA431" s="192"/>
      <c r="AB431" s="192"/>
      <c r="AC431" s="192"/>
      <c r="AD431" s="192"/>
      <c r="AE431" s="192"/>
      <c r="AF431" s="192"/>
      <c r="AG431" s="192"/>
      <c r="AH431" s="192"/>
      <c r="AI431" s="192"/>
      <c r="AJ431" s="192"/>
      <c r="AK431" s="192"/>
      <c r="AL431" s="192"/>
      <c r="AM431" s="192"/>
    </row>
    <row r="432" spans="8:39">
      <c r="H432" s="105"/>
      <c r="I432" s="105"/>
      <c r="J432" s="105"/>
      <c r="K432" s="192"/>
      <c r="L432" s="192"/>
      <c r="M432" s="192"/>
      <c r="N432" s="192"/>
      <c r="O432" s="192"/>
      <c r="P432" s="192"/>
      <c r="Q432" s="192"/>
      <c r="R432" s="192"/>
      <c r="S432" s="192"/>
      <c r="T432" s="192"/>
      <c r="U432" s="192"/>
      <c r="V432" s="192"/>
      <c r="W432" s="192"/>
      <c r="X432" s="192"/>
      <c r="Y432" s="192"/>
      <c r="Z432" s="192"/>
      <c r="AA432" s="192"/>
      <c r="AB432" s="192"/>
      <c r="AC432" s="192"/>
      <c r="AD432" s="192"/>
      <c r="AE432" s="192"/>
      <c r="AF432" s="192"/>
      <c r="AG432" s="192"/>
      <c r="AH432" s="192"/>
      <c r="AI432" s="192"/>
      <c r="AJ432" s="192"/>
      <c r="AK432" s="192"/>
      <c r="AL432" s="192"/>
      <c r="AM432" s="192"/>
    </row>
    <row r="433" spans="8:39">
      <c r="H433" s="105"/>
      <c r="I433" s="105"/>
      <c r="J433" s="105"/>
      <c r="K433" s="192"/>
      <c r="L433" s="192"/>
      <c r="M433" s="192"/>
      <c r="N433" s="192"/>
      <c r="O433" s="192"/>
      <c r="P433" s="192"/>
      <c r="Q433" s="192"/>
      <c r="R433" s="192"/>
      <c r="S433" s="192"/>
      <c r="T433" s="192"/>
      <c r="U433" s="192"/>
      <c r="V433" s="192"/>
      <c r="W433" s="192"/>
      <c r="X433" s="192"/>
      <c r="Y433" s="192"/>
      <c r="Z433" s="192"/>
      <c r="AA433" s="192"/>
      <c r="AB433" s="192"/>
      <c r="AC433" s="192"/>
      <c r="AD433" s="192"/>
      <c r="AE433" s="192"/>
      <c r="AF433" s="192"/>
      <c r="AG433" s="192"/>
      <c r="AH433" s="192"/>
      <c r="AI433" s="192"/>
      <c r="AJ433" s="192"/>
      <c r="AK433" s="192"/>
      <c r="AL433" s="192"/>
      <c r="AM433" s="192"/>
    </row>
    <row r="434" spans="8:39">
      <c r="H434" s="105"/>
      <c r="I434" s="105"/>
      <c r="J434" s="105"/>
      <c r="K434" s="192"/>
      <c r="L434" s="192"/>
      <c r="M434" s="192"/>
      <c r="N434" s="192"/>
      <c r="O434" s="192"/>
      <c r="P434" s="192"/>
      <c r="Q434" s="192"/>
      <c r="R434" s="192"/>
      <c r="S434" s="192"/>
      <c r="T434" s="192"/>
      <c r="U434" s="192"/>
      <c r="V434" s="192"/>
      <c r="W434" s="192"/>
      <c r="X434" s="192"/>
      <c r="Y434" s="192"/>
      <c r="Z434" s="192"/>
      <c r="AA434" s="192"/>
      <c r="AB434" s="192"/>
      <c r="AC434" s="192"/>
      <c r="AD434" s="192"/>
      <c r="AE434" s="192"/>
      <c r="AF434" s="192"/>
      <c r="AG434" s="192"/>
      <c r="AH434" s="192"/>
      <c r="AI434" s="192"/>
      <c r="AJ434" s="192"/>
      <c r="AK434" s="192"/>
      <c r="AL434" s="192"/>
      <c r="AM434" s="192"/>
    </row>
    <row r="435" spans="8:39">
      <c r="H435" s="105"/>
      <c r="I435" s="105"/>
      <c r="J435" s="105"/>
      <c r="K435" s="192"/>
      <c r="L435" s="192"/>
      <c r="M435" s="192"/>
      <c r="N435" s="192"/>
      <c r="O435" s="192"/>
      <c r="P435" s="192"/>
      <c r="Q435" s="192"/>
      <c r="R435" s="192"/>
      <c r="S435" s="192"/>
      <c r="T435" s="192"/>
      <c r="U435" s="192"/>
      <c r="V435" s="192"/>
      <c r="W435" s="192"/>
      <c r="X435" s="192"/>
      <c r="Y435" s="192"/>
      <c r="Z435" s="192"/>
      <c r="AA435" s="192"/>
      <c r="AB435" s="192"/>
      <c r="AC435" s="192"/>
      <c r="AD435" s="192"/>
      <c r="AE435" s="192"/>
      <c r="AF435" s="192"/>
      <c r="AG435" s="192"/>
      <c r="AH435" s="192"/>
      <c r="AI435" s="192"/>
      <c r="AJ435" s="192"/>
      <c r="AK435" s="192"/>
      <c r="AL435" s="192"/>
      <c r="AM435" s="192"/>
    </row>
    <row r="436" spans="8:39">
      <c r="H436" s="105"/>
      <c r="I436" s="105"/>
      <c r="J436" s="105"/>
      <c r="K436" s="192"/>
      <c r="L436" s="192"/>
      <c r="M436" s="192"/>
      <c r="N436" s="192"/>
      <c r="O436" s="192"/>
      <c r="P436" s="192"/>
      <c r="Q436" s="192"/>
      <c r="R436" s="192"/>
      <c r="S436" s="192"/>
      <c r="T436" s="192"/>
      <c r="U436" s="192"/>
      <c r="V436" s="192"/>
      <c r="W436" s="192"/>
      <c r="X436" s="192"/>
      <c r="Y436" s="192"/>
      <c r="Z436" s="192"/>
      <c r="AA436" s="192"/>
      <c r="AB436" s="192"/>
      <c r="AC436" s="192"/>
      <c r="AD436" s="192"/>
      <c r="AE436" s="192"/>
      <c r="AF436" s="192"/>
      <c r="AG436" s="192"/>
      <c r="AH436" s="192"/>
      <c r="AI436" s="192"/>
      <c r="AJ436" s="192"/>
      <c r="AK436" s="192"/>
      <c r="AL436" s="192"/>
      <c r="AM436" s="192"/>
    </row>
    <row r="437" spans="8:39">
      <c r="H437" s="105"/>
      <c r="I437" s="105"/>
      <c r="J437" s="105"/>
      <c r="K437" s="192"/>
      <c r="L437" s="192"/>
      <c r="M437" s="192"/>
      <c r="N437" s="192"/>
      <c r="O437" s="192"/>
      <c r="P437" s="192"/>
      <c r="Q437" s="192"/>
      <c r="R437" s="192"/>
      <c r="S437" s="192"/>
      <c r="T437" s="192"/>
      <c r="U437" s="192"/>
      <c r="V437" s="192"/>
      <c r="W437" s="192"/>
      <c r="X437" s="192"/>
      <c r="Y437" s="192"/>
      <c r="Z437" s="192"/>
      <c r="AA437" s="192"/>
      <c r="AB437" s="192"/>
      <c r="AC437" s="192"/>
      <c r="AD437" s="192"/>
      <c r="AE437" s="192"/>
      <c r="AF437" s="192"/>
      <c r="AG437" s="192"/>
      <c r="AH437" s="192"/>
      <c r="AI437" s="192"/>
      <c r="AJ437" s="192"/>
      <c r="AK437" s="192"/>
      <c r="AL437" s="192"/>
      <c r="AM437" s="192"/>
    </row>
    <row r="438" spans="8:39">
      <c r="H438" s="105"/>
      <c r="I438" s="105"/>
      <c r="J438" s="105"/>
      <c r="K438" s="192"/>
      <c r="L438" s="192"/>
      <c r="M438" s="192"/>
      <c r="N438" s="192"/>
      <c r="O438" s="192"/>
      <c r="P438" s="192"/>
      <c r="Q438" s="192"/>
      <c r="R438" s="192"/>
      <c r="S438" s="192"/>
      <c r="T438" s="192"/>
      <c r="U438" s="192"/>
      <c r="V438" s="192"/>
      <c r="W438" s="192"/>
      <c r="X438" s="192"/>
      <c r="Y438" s="192"/>
      <c r="Z438" s="192"/>
      <c r="AA438" s="192"/>
      <c r="AB438" s="192"/>
      <c r="AC438" s="192"/>
      <c r="AD438" s="192"/>
      <c r="AE438" s="192"/>
      <c r="AF438" s="192"/>
      <c r="AG438" s="192"/>
      <c r="AH438" s="192"/>
      <c r="AI438" s="192"/>
      <c r="AJ438" s="192"/>
      <c r="AK438" s="192"/>
      <c r="AL438" s="192"/>
      <c r="AM438" s="192"/>
    </row>
    <row r="439" spans="8:39">
      <c r="H439" s="105"/>
      <c r="I439" s="105"/>
      <c r="J439" s="105"/>
      <c r="K439" s="192"/>
      <c r="L439" s="192"/>
      <c r="M439" s="192"/>
      <c r="N439" s="192"/>
      <c r="O439" s="192"/>
      <c r="P439" s="192"/>
      <c r="Q439" s="192"/>
      <c r="R439" s="192"/>
      <c r="S439" s="192"/>
      <c r="T439" s="192"/>
      <c r="U439" s="192"/>
      <c r="V439" s="192"/>
      <c r="W439" s="192"/>
      <c r="X439" s="192"/>
      <c r="Y439" s="192"/>
      <c r="Z439" s="192"/>
      <c r="AA439" s="192"/>
      <c r="AB439" s="192"/>
      <c r="AC439" s="192"/>
      <c r="AD439" s="192"/>
      <c r="AE439" s="192"/>
      <c r="AF439" s="192"/>
      <c r="AG439" s="192"/>
      <c r="AH439" s="192"/>
      <c r="AI439" s="192"/>
      <c r="AJ439" s="192"/>
      <c r="AK439" s="192"/>
      <c r="AL439" s="192"/>
      <c r="AM439" s="192"/>
    </row>
    <row r="440" spans="8:39">
      <c r="H440" s="105"/>
      <c r="I440" s="105"/>
      <c r="J440" s="105"/>
      <c r="K440" s="192"/>
      <c r="L440" s="192"/>
      <c r="M440" s="192"/>
      <c r="N440" s="192"/>
      <c r="O440" s="192"/>
      <c r="P440" s="192"/>
      <c r="Q440" s="192"/>
      <c r="R440" s="192"/>
      <c r="S440" s="192"/>
      <c r="T440" s="192"/>
      <c r="U440" s="192"/>
      <c r="V440" s="192"/>
      <c r="W440" s="192"/>
      <c r="X440" s="192"/>
      <c r="Y440" s="192"/>
      <c r="Z440" s="192"/>
      <c r="AA440" s="192"/>
      <c r="AB440" s="192"/>
      <c r="AC440" s="192"/>
      <c r="AD440" s="192"/>
      <c r="AE440" s="192"/>
      <c r="AF440" s="192"/>
      <c r="AG440" s="192"/>
      <c r="AH440" s="192"/>
      <c r="AI440" s="192"/>
      <c r="AJ440" s="192"/>
      <c r="AK440" s="192"/>
      <c r="AL440" s="192"/>
      <c r="AM440" s="192"/>
    </row>
    <row r="441" spans="8:39">
      <c r="H441" s="105"/>
      <c r="I441" s="105"/>
      <c r="J441" s="105"/>
      <c r="K441" s="192"/>
      <c r="L441" s="192"/>
      <c r="M441" s="192"/>
      <c r="N441" s="192"/>
      <c r="O441" s="192"/>
      <c r="P441" s="192"/>
      <c r="Q441" s="192"/>
      <c r="R441" s="192"/>
      <c r="S441" s="192"/>
      <c r="T441" s="192"/>
      <c r="U441" s="192"/>
      <c r="V441" s="192"/>
      <c r="W441" s="192"/>
      <c r="X441" s="192"/>
      <c r="Y441" s="192"/>
      <c r="Z441" s="192"/>
      <c r="AA441" s="192"/>
      <c r="AB441" s="192"/>
      <c r="AC441" s="192"/>
      <c r="AD441" s="192"/>
      <c r="AE441" s="192"/>
      <c r="AF441" s="192"/>
      <c r="AG441" s="192"/>
      <c r="AH441" s="192"/>
      <c r="AI441" s="192"/>
      <c r="AJ441" s="192"/>
      <c r="AK441" s="192"/>
      <c r="AL441" s="192"/>
      <c r="AM441" s="192"/>
    </row>
    <row r="442" spans="8:39">
      <c r="H442" s="105"/>
      <c r="I442" s="105"/>
      <c r="J442" s="105"/>
      <c r="K442" s="192"/>
      <c r="L442" s="192"/>
      <c r="M442" s="192"/>
      <c r="N442" s="192"/>
      <c r="O442" s="192"/>
      <c r="P442" s="192"/>
      <c r="Q442" s="192"/>
      <c r="R442" s="192"/>
      <c r="S442" s="192"/>
      <c r="T442" s="192"/>
      <c r="U442" s="192"/>
      <c r="V442" s="192"/>
      <c r="W442" s="192"/>
      <c r="X442" s="192"/>
      <c r="Y442" s="192"/>
      <c r="Z442" s="192"/>
      <c r="AA442" s="192"/>
      <c r="AB442" s="192"/>
      <c r="AC442" s="192"/>
      <c r="AD442" s="192"/>
      <c r="AE442" s="192"/>
      <c r="AF442" s="192"/>
      <c r="AG442" s="192"/>
      <c r="AH442" s="192"/>
      <c r="AI442" s="192"/>
      <c r="AJ442" s="192"/>
      <c r="AK442" s="192"/>
      <c r="AL442" s="192"/>
      <c r="AM442" s="192"/>
    </row>
    <row r="443" spans="8:39">
      <c r="H443" s="105"/>
      <c r="I443" s="105"/>
      <c r="J443" s="105"/>
      <c r="K443" s="192"/>
      <c r="L443" s="192"/>
      <c r="M443" s="192"/>
      <c r="N443" s="192"/>
      <c r="O443" s="192"/>
      <c r="P443" s="192"/>
      <c r="Q443" s="192"/>
      <c r="R443" s="192"/>
      <c r="S443" s="192"/>
      <c r="T443" s="192"/>
      <c r="U443" s="192"/>
      <c r="V443" s="192"/>
      <c r="W443" s="192"/>
      <c r="X443" s="192"/>
      <c r="Y443" s="192"/>
      <c r="Z443" s="192"/>
      <c r="AA443" s="192"/>
      <c r="AB443" s="192"/>
      <c r="AC443" s="192"/>
      <c r="AD443" s="192"/>
      <c r="AE443" s="192"/>
      <c r="AF443" s="192"/>
      <c r="AG443" s="192"/>
      <c r="AH443" s="192"/>
      <c r="AI443" s="192"/>
      <c r="AJ443" s="192"/>
      <c r="AK443" s="192"/>
      <c r="AL443" s="192"/>
      <c r="AM443" s="192"/>
    </row>
    <row r="444" spans="8:39">
      <c r="H444" s="105"/>
      <c r="I444" s="105"/>
      <c r="J444" s="105"/>
      <c r="K444" s="192"/>
      <c r="L444" s="192"/>
      <c r="M444" s="192"/>
      <c r="N444" s="192"/>
      <c r="O444" s="192"/>
      <c r="P444" s="192"/>
      <c r="Q444" s="192"/>
      <c r="R444" s="192"/>
      <c r="S444" s="192"/>
      <c r="T444" s="192"/>
      <c r="U444" s="192"/>
      <c r="V444" s="192"/>
      <c r="W444" s="192"/>
      <c r="X444" s="192"/>
      <c r="Y444" s="192"/>
      <c r="Z444" s="192"/>
      <c r="AA444" s="192"/>
      <c r="AB444" s="192"/>
      <c r="AC444" s="192"/>
      <c r="AD444" s="192"/>
      <c r="AE444" s="192"/>
      <c r="AF444" s="192"/>
      <c r="AG444" s="192"/>
      <c r="AH444" s="192"/>
      <c r="AI444" s="192"/>
      <c r="AJ444" s="192"/>
      <c r="AK444" s="192"/>
      <c r="AL444" s="192"/>
      <c r="AM444" s="192"/>
    </row>
    <row r="445" spans="8:39">
      <c r="H445" s="105"/>
      <c r="I445" s="105"/>
      <c r="J445" s="105"/>
      <c r="K445" s="192"/>
      <c r="L445" s="192"/>
      <c r="M445" s="192"/>
      <c r="N445" s="192"/>
      <c r="O445" s="192"/>
      <c r="P445" s="192"/>
      <c r="Q445" s="192"/>
      <c r="R445" s="192"/>
      <c r="S445" s="192"/>
      <c r="T445" s="192"/>
      <c r="U445" s="192"/>
      <c r="V445" s="192"/>
      <c r="W445" s="192"/>
      <c r="X445" s="192"/>
      <c r="Y445" s="192"/>
      <c r="Z445" s="192"/>
      <c r="AA445" s="192"/>
      <c r="AB445" s="192"/>
      <c r="AC445" s="192"/>
      <c r="AD445" s="192"/>
      <c r="AE445" s="192"/>
      <c r="AF445" s="192"/>
      <c r="AG445" s="192"/>
      <c r="AH445" s="192"/>
      <c r="AI445" s="192"/>
      <c r="AJ445" s="192"/>
      <c r="AK445" s="192"/>
      <c r="AL445" s="192"/>
      <c r="AM445" s="192"/>
    </row>
    <row r="446" spans="8:39">
      <c r="H446" s="105"/>
      <c r="I446" s="105"/>
      <c r="J446" s="105"/>
      <c r="K446" s="192"/>
      <c r="L446" s="192"/>
      <c r="M446" s="192"/>
      <c r="N446" s="192"/>
      <c r="O446" s="192"/>
      <c r="P446" s="192"/>
      <c r="Q446" s="192"/>
      <c r="R446" s="192"/>
      <c r="S446" s="192"/>
      <c r="T446" s="192"/>
      <c r="U446" s="192"/>
      <c r="V446" s="192"/>
      <c r="W446" s="192"/>
      <c r="X446" s="192"/>
      <c r="Y446" s="192"/>
      <c r="Z446" s="192"/>
      <c r="AA446" s="192"/>
      <c r="AB446" s="192"/>
      <c r="AC446" s="192"/>
      <c r="AD446" s="192"/>
      <c r="AE446" s="192"/>
      <c r="AF446" s="192"/>
      <c r="AG446" s="192"/>
      <c r="AH446" s="192"/>
      <c r="AI446" s="192"/>
      <c r="AJ446" s="192"/>
      <c r="AK446" s="192"/>
      <c r="AL446" s="192"/>
      <c r="AM446" s="192"/>
    </row>
    <row r="447" spans="8:39">
      <c r="H447" s="105"/>
      <c r="I447" s="105"/>
      <c r="J447" s="105"/>
      <c r="K447" s="192"/>
      <c r="L447" s="192"/>
      <c r="M447" s="192"/>
      <c r="N447" s="192"/>
      <c r="O447" s="192"/>
      <c r="P447" s="192"/>
      <c r="Q447" s="192"/>
      <c r="R447" s="192"/>
      <c r="S447" s="192"/>
      <c r="T447" s="192"/>
      <c r="U447" s="192"/>
      <c r="V447" s="192"/>
      <c r="W447" s="192"/>
      <c r="X447" s="192"/>
      <c r="Y447" s="192"/>
      <c r="Z447" s="192"/>
      <c r="AA447" s="192"/>
      <c r="AB447" s="192"/>
      <c r="AC447" s="192"/>
      <c r="AD447" s="192"/>
      <c r="AE447" s="192"/>
      <c r="AF447" s="192"/>
      <c r="AG447" s="192"/>
      <c r="AH447" s="192"/>
      <c r="AI447" s="192"/>
      <c r="AJ447" s="192"/>
      <c r="AK447" s="192"/>
      <c r="AL447" s="192"/>
      <c r="AM447" s="192"/>
    </row>
    <row r="448" spans="8:39">
      <c r="H448" s="105"/>
      <c r="I448" s="105"/>
      <c r="J448" s="105"/>
      <c r="K448" s="192"/>
      <c r="L448" s="192"/>
      <c r="M448" s="192"/>
      <c r="N448" s="192"/>
      <c r="O448" s="192"/>
      <c r="P448" s="192"/>
      <c r="Q448" s="192"/>
      <c r="R448" s="192"/>
      <c r="S448" s="192"/>
      <c r="T448" s="192"/>
      <c r="U448" s="192"/>
      <c r="V448" s="192"/>
      <c r="W448" s="192"/>
      <c r="X448" s="192"/>
      <c r="Y448" s="192"/>
      <c r="Z448" s="192"/>
      <c r="AA448" s="192"/>
      <c r="AB448" s="192"/>
      <c r="AC448" s="192"/>
      <c r="AD448" s="192"/>
      <c r="AE448" s="192"/>
      <c r="AF448" s="192"/>
      <c r="AG448" s="192"/>
      <c r="AH448" s="192"/>
      <c r="AI448" s="192"/>
      <c r="AJ448" s="192"/>
      <c r="AK448" s="192"/>
      <c r="AL448" s="192"/>
      <c r="AM448" s="192"/>
    </row>
    <row r="449" spans="8:39">
      <c r="H449" s="105"/>
      <c r="I449" s="105"/>
      <c r="J449" s="105"/>
      <c r="K449" s="192"/>
      <c r="L449" s="192"/>
      <c r="M449" s="192"/>
      <c r="N449" s="192"/>
      <c r="O449" s="192"/>
      <c r="P449" s="192"/>
      <c r="Q449" s="192"/>
      <c r="R449" s="192"/>
      <c r="S449" s="192"/>
      <c r="T449" s="192"/>
      <c r="U449" s="192"/>
      <c r="V449" s="192"/>
      <c r="W449" s="192"/>
      <c r="X449" s="192"/>
      <c r="Y449" s="192"/>
      <c r="Z449" s="192"/>
      <c r="AA449" s="192"/>
      <c r="AB449" s="192"/>
      <c r="AC449" s="192"/>
      <c r="AD449" s="192"/>
      <c r="AE449" s="192"/>
      <c r="AF449" s="192"/>
      <c r="AG449" s="192"/>
      <c r="AH449" s="192"/>
      <c r="AI449" s="192"/>
      <c r="AJ449" s="192"/>
      <c r="AK449" s="192"/>
      <c r="AL449" s="192"/>
      <c r="AM449" s="192"/>
    </row>
    <row r="450" spans="8:39">
      <c r="H450" s="105"/>
      <c r="I450" s="105"/>
      <c r="J450" s="105"/>
      <c r="K450" s="192"/>
      <c r="L450" s="192"/>
      <c r="M450" s="192"/>
      <c r="N450" s="192"/>
      <c r="O450" s="192"/>
      <c r="P450" s="192"/>
      <c r="Q450" s="192"/>
      <c r="R450" s="192"/>
      <c r="S450" s="192"/>
      <c r="T450" s="192"/>
      <c r="U450" s="192"/>
      <c r="V450" s="192"/>
      <c r="W450" s="192"/>
      <c r="X450" s="192"/>
      <c r="Y450" s="192"/>
      <c r="Z450" s="192"/>
      <c r="AA450" s="192"/>
      <c r="AB450" s="192"/>
      <c r="AC450" s="192"/>
      <c r="AD450" s="192"/>
      <c r="AE450" s="192"/>
      <c r="AF450" s="192"/>
      <c r="AG450" s="192"/>
      <c r="AH450" s="192"/>
      <c r="AI450" s="192"/>
      <c r="AJ450" s="192"/>
      <c r="AK450" s="192"/>
      <c r="AL450" s="192"/>
      <c r="AM450" s="192"/>
    </row>
    <row r="451" spans="8:39">
      <c r="H451" s="105"/>
      <c r="I451" s="105"/>
      <c r="J451" s="105"/>
      <c r="K451" s="192"/>
      <c r="L451" s="192"/>
      <c r="M451" s="192"/>
      <c r="N451" s="192"/>
      <c r="O451" s="192"/>
      <c r="P451" s="192"/>
      <c r="Q451" s="192"/>
      <c r="R451" s="192"/>
      <c r="S451" s="192"/>
      <c r="T451" s="192"/>
      <c r="U451" s="192"/>
      <c r="V451" s="192"/>
      <c r="W451" s="192"/>
      <c r="X451" s="192"/>
      <c r="Y451" s="192"/>
      <c r="Z451" s="192"/>
      <c r="AA451" s="192"/>
      <c r="AB451" s="192"/>
      <c r="AC451" s="192"/>
      <c r="AD451" s="192"/>
      <c r="AE451" s="192"/>
      <c r="AF451" s="192"/>
      <c r="AG451" s="192"/>
      <c r="AH451" s="192"/>
      <c r="AI451" s="192"/>
      <c r="AJ451" s="192"/>
      <c r="AK451" s="192"/>
      <c r="AL451" s="192"/>
      <c r="AM451" s="192"/>
    </row>
    <row r="452" spans="8:39">
      <c r="H452" s="105"/>
      <c r="I452" s="105"/>
      <c r="J452" s="105"/>
      <c r="K452" s="192"/>
      <c r="L452" s="192"/>
      <c r="M452" s="192"/>
      <c r="N452" s="192"/>
      <c r="O452" s="192"/>
      <c r="P452" s="192"/>
      <c r="Q452" s="192"/>
      <c r="R452" s="192"/>
      <c r="S452" s="192"/>
      <c r="T452" s="192"/>
      <c r="U452" s="192"/>
      <c r="V452" s="192"/>
      <c r="W452" s="192"/>
      <c r="X452" s="192"/>
      <c r="Y452" s="192"/>
      <c r="Z452" s="192"/>
      <c r="AA452" s="192"/>
      <c r="AB452" s="192"/>
      <c r="AC452" s="192"/>
      <c r="AD452" s="192"/>
      <c r="AE452" s="192"/>
      <c r="AF452" s="192"/>
      <c r="AG452" s="192"/>
      <c r="AH452" s="192"/>
      <c r="AI452" s="192"/>
      <c r="AJ452" s="192"/>
      <c r="AK452" s="192"/>
      <c r="AL452" s="192"/>
      <c r="AM452" s="192"/>
    </row>
    <row r="453" spans="8:39">
      <c r="H453" s="105"/>
      <c r="I453" s="105"/>
      <c r="J453" s="105"/>
      <c r="K453" s="192"/>
      <c r="L453" s="192"/>
      <c r="M453" s="192"/>
      <c r="N453" s="192"/>
      <c r="O453" s="192"/>
      <c r="P453" s="192"/>
      <c r="Q453" s="192"/>
      <c r="R453" s="192"/>
      <c r="S453" s="192"/>
      <c r="T453" s="192"/>
      <c r="U453" s="192"/>
      <c r="V453" s="192"/>
      <c r="W453" s="192"/>
      <c r="X453" s="192"/>
      <c r="Y453" s="192"/>
      <c r="Z453" s="192"/>
      <c r="AA453" s="192"/>
      <c r="AB453" s="192"/>
      <c r="AC453" s="192"/>
      <c r="AD453" s="192"/>
      <c r="AE453" s="192"/>
      <c r="AF453" s="192"/>
      <c r="AG453" s="192"/>
      <c r="AH453" s="192"/>
      <c r="AI453" s="192"/>
      <c r="AJ453" s="192"/>
      <c r="AK453" s="192"/>
      <c r="AL453" s="192"/>
      <c r="AM453" s="192"/>
    </row>
    <row r="454" spans="8:39">
      <c r="H454" s="105"/>
      <c r="I454" s="105"/>
      <c r="J454" s="105"/>
      <c r="K454" s="192"/>
      <c r="L454" s="192"/>
      <c r="M454" s="192"/>
      <c r="N454" s="192"/>
      <c r="O454" s="192"/>
      <c r="P454" s="192"/>
      <c r="Q454" s="192"/>
      <c r="R454" s="192"/>
      <c r="S454" s="192"/>
      <c r="T454" s="192"/>
      <c r="U454" s="192"/>
      <c r="V454" s="192"/>
      <c r="W454" s="192"/>
      <c r="X454" s="192"/>
      <c r="Y454" s="192"/>
      <c r="Z454" s="192"/>
      <c r="AA454" s="192"/>
      <c r="AB454" s="192"/>
      <c r="AC454" s="192"/>
      <c r="AD454" s="192"/>
      <c r="AE454" s="192"/>
      <c r="AF454" s="192"/>
      <c r="AG454" s="192"/>
      <c r="AH454" s="192"/>
      <c r="AI454" s="192"/>
      <c r="AJ454" s="192"/>
      <c r="AK454" s="192"/>
      <c r="AL454" s="192"/>
      <c r="AM454" s="192"/>
    </row>
    <row r="455" spans="8:39">
      <c r="H455" s="105"/>
      <c r="I455" s="105"/>
      <c r="J455" s="105"/>
      <c r="K455" s="192"/>
      <c r="L455" s="192"/>
      <c r="M455" s="192"/>
      <c r="N455" s="192"/>
      <c r="O455" s="192"/>
      <c r="P455" s="192"/>
      <c r="Q455" s="192"/>
      <c r="R455" s="192"/>
      <c r="S455" s="192"/>
      <c r="T455" s="192"/>
      <c r="U455" s="192"/>
      <c r="V455" s="192"/>
      <c r="W455" s="192"/>
      <c r="X455" s="192"/>
      <c r="Y455" s="192"/>
      <c r="Z455" s="192"/>
      <c r="AA455" s="192"/>
      <c r="AB455" s="192"/>
      <c r="AC455" s="192"/>
      <c r="AD455" s="192"/>
      <c r="AE455" s="192"/>
      <c r="AF455" s="192"/>
      <c r="AG455" s="192"/>
      <c r="AH455" s="192"/>
      <c r="AI455" s="192"/>
      <c r="AJ455" s="192"/>
      <c r="AK455" s="192"/>
      <c r="AL455" s="192"/>
      <c r="AM455" s="192"/>
    </row>
    <row r="456" spans="8:39">
      <c r="H456" s="105"/>
      <c r="I456" s="105"/>
      <c r="J456" s="105"/>
      <c r="K456" s="192"/>
      <c r="L456" s="192"/>
      <c r="M456" s="192"/>
      <c r="N456" s="192"/>
      <c r="O456" s="192"/>
      <c r="P456" s="192"/>
      <c r="Q456" s="192"/>
      <c r="R456" s="192"/>
      <c r="S456" s="192"/>
      <c r="T456" s="192"/>
      <c r="U456" s="192"/>
      <c r="V456" s="192"/>
      <c r="W456" s="192"/>
      <c r="X456" s="192"/>
      <c r="Y456" s="192"/>
      <c r="Z456" s="192"/>
      <c r="AA456" s="192"/>
      <c r="AB456" s="192"/>
      <c r="AC456" s="192"/>
      <c r="AD456" s="192"/>
      <c r="AE456" s="192"/>
      <c r="AF456" s="192"/>
      <c r="AG456" s="192"/>
      <c r="AH456" s="192"/>
      <c r="AI456" s="192"/>
      <c r="AJ456" s="192"/>
      <c r="AK456" s="192"/>
      <c r="AL456" s="192"/>
      <c r="AM456" s="192"/>
    </row>
    <row r="457" spans="8:39">
      <c r="H457" s="105"/>
      <c r="I457" s="105"/>
      <c r="J457" s="105"/>
      <c r="K457" s="192"/>
      <c r="L457" s="192"/>
      <c r="M457" s="192"/>
      <c r="N457" s="192"/>
      <c r="O457" s="192"/>
      <c r="P457" s="192"/>
      <c r="Q457" s="192"/>
      <c r="R457" s="192"/>
      <c r="S457" s="192"/>
      <c r="T457" s="192"/>
      <c r="U457" s="192"/>
      <c r="V457" s="192"/>
      <c r="W457" s="192"/>
      <c r="X457" s="192"/>
      <c r="Y457" s="192"/>
      <c r="Z457" s="192"/>
      <c r="AA457" s="192"/>
      <c r="AB457" s="192"/>
      <c r="AC457" s="192"/>
      <c r="AD457" s="192"/>
      <c r="AE457" s="192"/>
      <c r="AF457" s="192"/>
      <c r="AG457" s="192"/>
      <c r="AH457" s="192"/>
      <c r="AI457" s="192"/>
      <c r="AJ457" s="192"/>
      <c r="AK457" s="192"/>
      <c r="AL457" s="192"/>
      <c r="AM457" s="192"/>
    </row>
    <row r="458" spans="8:39">
      <c r="H458" s="105"/>
      <c r="I458" s="105"/>
      <c r="J458" s="105"/>
      <c r="K458" s="192"/>
      <c r="L458" s="192"/>
      <c r="M458" s="192"/>
      <c r="N458" s="192"/>
      <c r="O458" s="192"/>
      <c r="P458" s="192"/>
      <c r="Q458" s="192"/>
      <c r="R458" s="192"/>
      <c r="S458" s="192"/>
      <c r="T458" s="192"/>
      <c r="U458" s="192"/>
      <c r="V458" s="192"/>
      <c r="W458" s="192"/>
      <c r="X458" s="192"/>
      <c r="Y458" s="192"/>
      <c r="Z458" s="192"/>
      <c r="AA458" s="192"/>
      <c r="AB458" s="192"/>
      <c r="AC458" s="192"/>
      <c r="AD458" s="192"/>
      <c r="AE458" s="192"/>
      <c r="AF458" s="192"/>
      <c r="AG458" s="192"/>
      <c r="AH458" s="192"/>
      <c r="AI458" s="192"/>
      <c r="AJ458" s="192"/>
      <c r="AK458" s="192"/>
      <c r="AL458" s="192"/>
      <c r="AM458" s="192"/>
    </row>
    <row r="459" spans="8:39">
      <c r="H459" s="105"/>
      <c r="I459" s="105"/>
      <c r="J459" s="105"/>
      <c r="K459" s="192"/>
      <c r="L459" s="192"/>
      <c r="M459" s="192"/>
      <c r="N459" s="192"/>
      <c r="O459" s="192"/>
      <c r="P459" s="192"/>
      <c r="Q459" s="192"/>
      <c r="R459" s="192"/>
      <c r="S459" s="192"/>
      <c r="T459" s="192"/>
      <c r="U459" s="192"/>
      <c r="V459" s="192"/>
      <c r="W459" s="192"/>
      <c r="X459" s="192"/>
      <c r="Y459" s="192"/>
      <c r="Z459" s="192"/>
      <c r="AA459" s="192"/>
      <c r="AB459" s="192"/>
      <c r="AC459" s="192"/>
      <c r="AD459" s="192"/>
      <c r="AE459" s="192"/>
      <c r="AF459" s="192"/>
      <c r="AG459" s="192"/>
      <c r="AH459" s="192"/>
      <c r="AI459" s="192"/>
      <c r="AJ459" s="192"/>
      <c r="AK459" s="192"/>
      <c r="AL459" s="192"/>
      <c r="AM459" s="192"/>
    </row>
    <row r="460" spans="8:39">
      <c r="H460" s="105"/>
      <c r="I460" s="105"/>
      <c r="J460" s="105"/>
      <c r="K460" s="192"/>
      <c r="L460" s="192"/>
      <c r="M460" s="192"/>
      <c r="N460" s="192"/>
      <c r="O460" s="192"/>
      <c r="P460" s="192"/>
      <c r="Q460" s="192"/>
      <c r="R460" s="192"/>
      <c r="S460" s="192"/>
      <c r="T460" s="192"/>
      <c r="U460" s="192"/>
      <c r="V460" s="192"/>
      <c r="W460" s="192"/>
      <c r="X460" s="192"/>
      <c r="Y460" s="192"/>
      <c r="Z460" s="192"/>
      <c r="AA460" s="192"/>
      <c r="AB460" s="192"/>
      <c r="AC460" s="192"/>
      <c r="AD460" s="192"/>
      <c r="AE460" s="192"/>
      <c r="AF460" s="192"/>
      <c r="AG460" s="192"/>
      <c r="AH460" s="192"/>
      <c r="AI460" s="192"/>
      <c r="AJ460" s="192"/>
      <c r="AK460" s="192"/>
      <c r="AL460" s="192"/>
      <c r="AM460" s="192"/>
    </row>
    <row r="461" spans="8:39">
      <c r="H461" s="105"/>
      <c r="I461" s="105"/>
      <c r="J461" s="105"/>
      <c r="K461" s="192"/>
      <c r="L461" s="192"/>
      <c r="M461" s="192"/>
      <c r="N461" s="192"/>
      <c r="O461" s="192"/>
      <c r="P461" s="192"/>
      <c r="Q461" s="192"/>
      <c r="R461" s="192"/>
      <c r="S461" s="192"/>
      <c r="T461" s="192"/>
      <c r="U461" s="192"/>
      <c r="V461" s="192"/>
      <c r="W461" s="192"/>
      <c r="X461" s="192"/>
      <c r="Y461" s="192"/>
      <c r="Z461" s="192"/>
      <c r="AA461" s="192"/>
      <c r="AB461" s="192"/>
      <c r="AC461" s="192"/>
      <c r="AD461" s="192"/>
      <c r="AE461" s="192"/>
      <c r="AF461" s="192"/>
      <c r="AG461" s="192"/>
      <c r="AH461" s="192"/>
      <c r="AI461" s="192"/>
      <c r="AJ461" s="192"/>
      <c r="AK461" s="192"/>
      <c r="AL461" s="192"/>
      <c r="AM461" s="192"/>
    </row>
    <row r="462" spans="8:39">
      <c r="H462" s="105"/>
      <c r="I462" s="105"/>
      <c r="J462" s="105"/>
      <c r="K462" s="192"/>
      <c r="L462" s="192"/>
      <c r="M462" s="192"/>
      <c r="N462" s="192"/>
      <c r="O462" s="192"/>
      <c r="P462" s="192"/>
      <c r="Q462" s="192"/>
      <c r="R462" s="192"/>
      <c r="S462" s="192"/>
      <c r="T462" s="192"/>
      <c r="U462" s="192"/>
      <c r="V462" s="192"/>
      <c r="W462" s="192"/>
      <c r="X462" s="192"/>
      <c r="Y462" s="192"/>
      <c r="Z462" s="192"/>
      <c r="AA462" s="192"/>
      <c r="AB462" s="192"/>
      <c r="AC462" s="192"/>
      <c r="AD462" s="192"/>
      <c r="AE462" s="192"/>
      <c r="AF462" s="192"/>
      <c r="AG462" s="192"/>
      <c r="AH462" s="192"/>
      <c r="AI462" s="192"/>
      <c r="AJ462" s="192"/>
      <c r="AK462" s="192"/>
      <c r="AL462" s="192"/>
      <c r="AM462" s="192"/>
    </row>
    <row r="463" spans="8:39">
      <c r="H463" s="105"/>
      <c r="I463" s="105"/>
      <c r="J463" s="105"/>
      <c r="K463" s="192"/>
      <c r="L463" s="192"/>
      <c r="M463" s="192"/>
      <c r="N463" s="192"/>
      <c r="O463" s="192"/>
      <c r="P463" s="192"/>
      <c r="Q463" s="192"/>
      <c r="R463" s="192"/>
      <c r="S463" s="192"/>
      <c r="T463" s="192"/>
      <c r="U463" s="192"/>
      <c r="V463" s="192"/>
      <c r="W463" s="192"/>
      <c r="X463" s="192"/>
      <c r="Y463" s="192"/>
      <c r="Z463" s="192"/>
      <c r="AA463" s="192"/>
      <c r="AB463" s="192"/>
      <c r="AC463" s="192"/>
      <c r="AD463" s="192"/>
      <c r="AE463" s="192"/>
      <c r="AF463" s="192"/>
      <c r="AG463" s="192"/>
      <c r="AH463" s="192"/>
      <c r="AI463" s="192"/>
      <c r="AJ463" s="192"/>
      <c r="AK463" s="192"/>
      <c r="AL463" s="192"/>
      <c r="AM463" s="192"/>
    </row>
    <row r="464" spans="8:39">
      <c r="H464" s="105"/>
      <c r="I464" s="105"/>
      <c r="J464" s="105"/>
      <c r="K464" s="192"/>
      <c r="L464" s="192"/>
      <c r="M464" s="192"/>
      <c r="N464" s="192"/>
      <c r="O464" s="192"/>
      <c r="P464" s="192"/>
      <c r="Q464" s="192"/>
      <c r="R464" s="192"/>
      <c r="S464" s="192"/>
      <c r="T464" s="192"/>
      <c r="U464" s="192"/>
      <c r="V464" s="192"/>
      <c r="W464" s="192"/>
      <c r="X464" s="192"/>
      <c r="Y464" s="192"/>
      <c r="Z464" s="192"/>
      <c r="AA464" s="192"/>
      <c r="AB464" s="192"/>
      <c r="AC464" s="192"/>
      <c r="AD464" s="192"/>
      <c r="AE464" s="192"/>
      <c r="AF464" s="192"/>
      <c r="AG464" s="192"/>
      <c r="AH464" s="192"/>
      <c r="AI464" s="192"/>
      <c r="AJ464" s="192"/>
      <c r="AK464" s="192"/>
      <c r="AL464" s="192"/>
      <c r="AM464" s="192"/>
    </row>
    <row r="465" spans="8:39">
      <c r="H465" s="105"/>
      <c r="I465" s="105"/>
      <c r="J465" s="105"/>
      <c r="K465" s="192"/>
      <c r="L465" s="192"/>
      <c r="M465" s="192"/>
      <c r="N465" s="192"/>
      <c r="O465" s="192"/>
      <c r="P465" s="192"/>
      <c r="Q465" s="192"/>
      <c r="R465" s="192"/>
      <c r="S465" s="192"/>
      <c r="T465" s="192"/>
      <c r="U465" s="192"/>
      <c r="V465" s="192"/>
      <c r="W465" s="192"/>
      <c r="X465" s="192"/>
      <c r="Y465" s="192"/>
      <c r="Z465" s="192"/>
      <c r="AA465" s="192"/>
      <c r="AB465" s="192"/>
      <c r="AC465" s="192"/>
      <c r="AD465" s="192"/>
      <c r="AE465" s="192"/>
      <c r="AF465" s="192"/>
      <c r="AG465" s="192"/>
      <c r="AH465" s="192"/>
      <c r="AI465" s="192"/>
      <c r="AJ465" s="192"/>
      <c r="AK465" s="192"/>
      <c r="AL465" s="192"/>
      <c r="AM465" s="192"/>
    </row>
    <row r="466" spans="8:39">
      <c r="H466" s="105"/>
      <c r="I466" s="105"/>
      <c r="J466" s="105"/>
      <c r="K466" s="192"/>
      <c r="L466" s="192"/>
      <c r="M466" s="192"/>
      <c r="N466" s="192"/>
      <c r="O466" s="192"/>
      <c r="P466" s="192"/>
      <c r="Q466" s="192"/>
      <c r="R466" s="192"/>
      <c r="S466" s="192"/>
      <c r="T466" s="192"/>
      <c r="U466" s="192"/>
      <c r="V466" s="192"/>
      <c r="W466" s="192"/>
      <c r="X466" s="192"/>
      <c r="Y466" s="192"/>
      <c r="Z466" s="192"/>
      <c r="AA466" s="192"/>
      <c r="AB466" s="192"/>
      <c r="AC466" s="192"/>
      <c r="AD466" s="192"/>
      <c r="AE466" s="192"/>
      <c r="AF466" s="192"/>
      <c r="AG466" s="192"/>
      <c r="AH466" s="192"/>
      <c r="AI466" s="192"/>
      <c r="AJ466" s="192"/>
      <c r="AK466" s="192"/>
      <c r="AL466" s="192"/>
      <c r="AM466" s="192"/>
    </row>
    <row r="467" spans="8:39">
      <c r="H467" s="105"/>
      <c r="I467" s="105"/>
      <c r="J467" s="105"/>
      <c r="K467" s="192"/>
      <c r="L467" s="192"/>
      <c r="M467" s="192"/>
      <c r="N467" s="192"/>
      <c r="O467" s="192"/>
      <c r="P467" s="192"/>
      <c r="Q467" s="192"/>
      <c r="R467" s="192"/>
      <c r="S467" s="192"/>
      <c r="T467" s="192"/>
      <c r="U467" s="192"/>
      <c r="V467" s="192"/>
      <c r="W467" s="192"/>
      <c r="X467" s="192"/>
      <c r="Y467" s="192"/>
      <c r="Z467" s="192"/>
      <c r="AA467" s="192"/>
      <c r="AB467" s="192"/>
      <c r="AC467" s="192"/>
      <c r="AD467" s="192"/>
      <c r="AE467" s="192"/>
      <c r="AF467" s="192"/>
      <c r="AG467" s="192"/>
      <c r="AH467" s="192"/>
      <c r="AI467" s="192"/>
      <c r="AJ467" s="192"/>
      <c r="AK467" s="192"/>
      <c r="AL467" s="192"/>
      <c r="AM467" s="192"/>
    </row>
    <row r="468" spans="8:39">
      <c r="H468" s="105"/>
      <c r="I468" s="105"/>
      <c r="J468" s="105"/>
      <c r="K468" s="192"/>
      <c r="L468" s="192"/>
      <c r="M468" s="192"/>
      <c r="N468" s="192"/>
      <c r="O468" s="192"/>
      <c r="P468" s="192"/>
      <c r="Q468" s="192"/>
      <c r="R468" s="192"/>
      <c r="S468" s="192"/>
      <c r="T468" s="192"/>
      <c r="U468" s="192"/>
      <c r="V468" s="192"/>
      <c r="W468" s="192"/>
      <c r="X468" s="192"/>
      <c r="Y468" s="192"/>
      <c r="Z468" s="192"/>
      <c r="AA468" s="192"/>
      <c r="AB468" s="192"/>
      <c r="AC468" s="192"/>
      <c r="AD468" s="192"/>
      <c r="AE468" s="192"/>
      <c r="AF468" s="192"/>
      <c r="AG468" s="192"/>
      <c r="AH468" s="192"/>
      <c r="AI468" s="192"/>
      <c r="AJ468" s="192"/>
      <c r="AK468" s="192"/>
      <c r="AL468" s="192"/>
      <c r="AM468" s="192"/>
    </row>
    <row r="469" spans="8:39">
      <c r="H469" s="105"/>
      <c r="I469" s="105"/>
      <c r="J469" s="105"/>
      <c r="K469" s="192"/>
      <c r="L469" s="192"/>
      <c r="M469" s="192"/>
      <c r="N469" s="192"/>
      <c r="O469" s="192"/>
      <c r="P469" s="192"/>
      <c r="Q469" s="192"/>
      <c r="R469" s="192"/>
      <c r="S469" s="192"/>
      <c r="T469" s="192"/>
      <c r="U469" s="192"/>
      <c r="V469" s="192"/>
      <c r="W469" s="192"/>
      <c r="X469" s="192"/>
      <c r="Y469" s="192"/>
      <c r="Z469" s="192"/>
      <c r="AA469" s="192"/>
      <c r="AB469" s="192"/>
      <c r="AC469" s="192"/>
      <c r="AD469" s="192"/>
      <c r="AE469" s="192"/>
      <c r="AF469" s="192"/>
      <c r="AG469" s="192"/>
      <c r="AH469" s="192"/>
      <c r="AI469" s="192"/>
      <c r="AJ469" s="192"/>
      <c r="AK469" s="192"/>
      <c r="AL469" s="192"/>
      <c r="AM469" s="192"/>
    </row>
    <row r="470" spans="8:39">
      <c r="H470" s="105"/>
      <c r="I470" s="105"/>
      <c r="J470" s="105"/>
      <c r="K470" s="192"/>
      <c r="L470" s="192"/>
      <c r="M470" s="192"/>
      <c r="N470" s="192"/>
      <c r="O470" s="192"/>
      <c r="P470" s="192"/>
      <c r="Q470" s="192"/>
      <c r="R470" s="192"/>
      <c r="S470" s="192"/>
      <c r="T470" s="192"/>
      <c r="U470" s="192"/>
      <c r="V470" s="192"/>
      <c r="W470" s="192"/>
      <c r="X470" s="192"/>
      <c r="Y470" s="192"/>
      <c r="Z470" s="192"/>
      <c r="AA470" s="192"/>
      <c r="AB470" s="192"/>
      <c r="AC470" s="192"/>
      <c r="AD470" s="192"/>
      <c r="AE470" s="192"/>
      <c r="AF470" s="192"/>
      <c r="AG470" s="192"/>
      <c r="AH470" s="192"/>
      <c r="AI470" s="192"/>
      <c r="AJ470" s="192"/>
      <c r="AK470" s="192"/>
      <c r="AL470" s="192"/>
      <c r="AM470" s="192"/>
    </row>
    <row r="471" spans="8:39">
      <c r="H471" s="105"/>
      <c r="I471" s="105"/>
      <c r="J471" s="105"/>
      <c r="K471" s="192"/>
      <c r="L471" s="192"/>
      <c r="M471" s="192"/>
      <c r="N471" s="192"/>
      <c r="O471" s="192"/>
      <c r="P471" s="192"/>
      <c r="Q471" s="192"/>
      <c r="R471" s="192"/>
      <c r="S471" s="192"/>
      <c r="T471" s="192"/>
      <c r="U471" s="192"/>
      <c r="V471" s="192"/>
      <c r="W471" s="192"/>
      <c r="X471" s="192"/>
      <c r="Y471" s="192"/>
      <c r="Z471" s="192"/>
      <c r="AA471" s="192"/>
      <c r="AB471" s="192"/>
      <c r="AC471" s="192"/>
      <c r="AD471" s="192"/>
      <c r="AE471" s="192"/>
      <c r="AF471" s="192"/>
      <c r="AG471" s="192"/>
      <c r="AH471" s="192"/>
      <c r="AI471" s="192"/>
      <c r="AJ471" s="192"/>
      <c r="AK471" s="192"/>
      <c r="AL471" s="192"/>
      <c r="AM471" s="192"/>
    </row>
    <row r="472" spans="8:39">
      <c r="H472" s="105"/>
      <c r="I472" s="105"/>
      <c r="J472" s="105"/>
      <c r="K472" s="192"/>
      <c r="L472" s="192"/>
      <c r="M472" s="192"/>
      <c r="N472" s="192"/>
      <c r="O472" s="192"/>
      <c r="P472" s="192"/>
      <c r="Q472" s="192"/>
      <c r="R472" s="192"/>
      <c r="S472" s="192"/>
      <c r="T472" s="192"/>
      <c r="U472" s="192"/>
      <c r="V472" s="192"/>
      <c r="W472" s="192"/>
      <c r="X472" s="192"/>
      <c r="Y472" s="192"/>
      <c r="Z472" s="192"/>
      <c r="AA472" s="192"/>
      <c r="AB472" s="192"/>
      <c r="AC472" s="192"/>
      <c r="AD472" s="192"/>
      <c r="AE472" s="192"/>
      <c r="AF472" s="192"/>
      <c r="AG472" s="192"/>
      <c r="AH472" s="192"/>
      <c r="AI472" s="192"/>
      <c r="AJ472" s="192"/>
      <c r="AK472" s="192"/>
      <c r="AL472" s="192"/>
      <c r="AM472" s="192"/>
    </row>
    <row r="473" spans="8:39">
      <c r="H473" s="105"/>
      <c r="I473" s="105"/>
      <c r="J473" s="105"/>
      <c r="K473" s="192"/>
      <c r="L473" s="192"/>
      <c r="M473" s="192"/>
      <c r="N473" s="192"/>
      <c r="O473" s="192"/>
      <c r="P473" s="192"/>
      <c r="Q473" s="192"/>
      <c r="R473" s="192"/>
      <c r="S473" s="192"/>
      <c r="T473" s="192"/>
      <c r="U473" s="192"/>
      <c r="V473" s="192"/>
      <c r="W473" s="192"/>
      <c r="X473" s="192"/>
      <c r="Y473" s="192"/>
      <c r="Z473" s="192"/>
      <c r="AA473" s="192"/>
      <c r="AB473" s="192"/>
      <c r="AC473" s="192"/>
      <c r="AD473" s="192"/>
      <c r="AE473" s="192"/>
      <c r="AF473" s="192"/>
      <c r="AG473" s="192"/>
      <c r="AH473" s="192"/>
      <c r="AI473" s="192"/>
      <c r="AJ473" s="192"/>
      <c r="AK473" s="192"/>
      <c r="AL473" s="192"/>
      <c r="AM473" s="192"/>
    </row>
    <row r="474" spans="8:39">
      <c r="H474" s="105"/>
      <c r="I474" s="105"/>
      <c r="J474" s="105"/>
      <c r="K474" s="192"/>
      <c r="L474" s="192"/>
      <c r="M474" s="192"/>
      <c r="N474" s="192"/>
      <c r="O474" s="192"/>
      <c r="P474" s="192"/>
      <c r="Q474" s="192"/>
      <c r="R474" s="192"/>
      <c r="S474" s="192"/>
      <c r="T474" s="192"/>
      <c r="U474" s="192"/>
      <c r="V474" s="192"/>
      <c r="W474" s="192"/>
      <c r="X474" s="192"/>
      <c r="Y474" s="192"/>
      <c r="Z474" s="192"/>
      <c r="AA474" s="192"/>
      <c r="AB474" s="192"/>
      <c r="AC474" s="192"/>
      <c r="AD474" s="192"/>
      <c r="AE474" s="192"/>
      <c r="AF474" s="192"/>
      <c r="AG474" s="192"/>
      <c r="AH474" s="192"/>
      <c r="AI474" s="192"/>
      <c r="AJ474" s="192"/>
      <c r="AK474" s="192"/>
      <c r="AL474" s="192"/>
      <c r="AM474" s="192"/>
    </row>
    <row r="475" spans="8:39">
      <c r="H475" s="105"/>
      <c r="I475" s="105"/>
      <c r="J475" s="105"/>
      <c r="K475" s="192"/>
      <c r="L475" s="192"/>
      <c r="M475" s="192"/>
      <c r="N475" s="192"/>
      <c r="O475" s="192"/>
      <c r="P475" s="192"/>
      <c r="Q475" s="192"/>
      <c r="R475" s="192"/>
      <c r="S475" s="192"/>
      <c r="T475" s="192"/>
      <c r="U475" s="192"/>
      <c r="V475" s="192"/>
      <c r="W475" s="192"/>
      <c r="X475" s="192"/>
      <c r="Y475" s="192"/>
      <c r="Z475" s="192"/>
      <c r="AA475" s="192"/>
      <c r="AB475" s="192"/>
      <c r="AC475" s="192"/>
      <c r="AD475" s="192"/>
      <c r="AE475" s="192"/>
      <c r="AF475" s="192"/>
      <c r="AG475" s="192"/>
      <c r="AH475" s="192"/>
      <c r="AI475" s="192"/>
      <c r="AJ475" s="192"/>
      <c r="AK475" s="192"/>
      <c r="AL475" s="192"/>
      <c r="AM475" s="192"/>
    </row>
    <row r="476" spans="8:39">
      <c r="H476" s="105"/>
      <c r="I476" s="105"/>
      <c r="J476" s="105"/>
      <c r="K476" s="192"/>
      <c r="L476" s="192"/>
      <c r="M476" s="192"/>
      <c r="N476" s="192"/>
      <c r="O476" s="192"/>
      <c r="P476" s="192"/>
      <c r="Q476" s="192"/>
      <c r="R476" s="192"/>
      <c r="S476" s="192"/>
      <c r="T476" s="192"/>
      <c r="U476" s="192"/>
      <c r="V476" s="192"/>
      <c r="W476" s="192"/>
      <c r="X476" s="192"/>
      <c r="Y476" s="192"/>
      <c r="Z476" s="192"/>
      <c r="AA476" s="192"/>
      <c r="AB476" s="192"/>
      <c r="AC476" s="192"/>
      <c r="AD476" s="192"/>
      <c r="AE476" s="192"/>
      <c r="AF476" s="192"/>
      <c r="AG476" s="192"/>
      <c r="AH476" s="192"/>
      <c r="AI476" s="192"/>
      <c r="AJ476" s="192"/>
      <c r="AK476" s="192"/>
      <c r="AL476" s="192"/>
      <c r="AM476" s="192"/>
    </row>
    <row r="477" spans="8:39">
      <c r="H477" s="105"/>
      <c r="I477" s="105"/>
      <c r="J477" s="105"/>
      <c r="K477" s="192"/>
      <c r="L477" s="192"/>
      <c r="M477" s="192"/>
      <c r="N477" s="192"/>
      <c r="O477" s="192"/>
      <c r="P477" s="192"/>
      <c r="Q477" s="192"/>
      <c r="R477" s="192"/>
      <c r="S477" s="192"/>
      <c r="T477" s="192"/>
      <c r="U477" s="192"/>
      <c r="V477" s="192"/>
      <c r="W477" s="192"/>
      <c r="X477" s="192"/>
      <c r="Y477" s="192"/>
      <c r="Z477" s="192"/>
      <c r="AA477" s="192"/>
      <c r="AB477" s="192"/>
      <c r="AC477" s="192"/>
      <c r="AD477" s="192"/>
      <c r="AE477" s="192"/>
      <c r="AF477" s="192"/>
      <c r="AG477" s="192"/>
      <c r="AH477" s="192"/>
      <c r="AI477" s="192"/>
      <c r="AJ477" s="192"/>
      <c r="AK477" s="192"/>
      <c r="AL477" s="192"/>
      <c r="AM477" s="192"/>
    </row>
    <row r="478" spans="8:39">
      <c r="H478" s="105"/>
      <c r="I478" s="105"/>
      <c r="J478" s="105"/>
      <c r="K478" s="192"/>
      <c r="L478" s="192"/>
      <c r="M478" s="192"/>
      <c r="N478" s="192"/>
      <c r="O478" s="192"/>
      <c r="P478" s="192"/>
      <c r="Q478" s="192"/>
      <c r="R478" s="192"/>
      <c r="S478" s="192"/>
      <c r="T478" s="192"/>
      <c r="U478" s="192"/>
      <c r="V478" s="192"/>
      <c r="W478" s="192"/>
      <c r="X478" s="192"/>
      <c r="Y478" s="192"/>
      <c r="Z478" s="192"/>
      <c r="AA478" s="192"/>
      <c r="AB478" s="192"/>
      <c r="AC478" s="192"/>
      <c r="AD478" s="192"/>
      <c r="AE478" s="192"/>
      <c r="AF478" s="192"/>
      <c r="AG478" s="192"/>
      <c r="AH478" s="192"/>
      <c r="AI478" s="192"/>
      <c r="AJ478" s="192"/>
      <c r="AK478" s="192"/>
      <c r="AL478" s="192"/>
      <c r="AM478" s="192"/>
    </row>
    <row r="479" spans="8:39">
      <c r="H479" s="105"/>
      <c r="I479" s="105"/>
      <c r="J479" s="105"/>
      <c r="K479" s="192"/>
      <c r="L479" s="192"/>
      <c r="M479" s="192"/>
      <c r="N479" s="192"/>
      <c r="O479" s="192"/>
      <c r="P479" s="192"/>
      <c r="Q479" s="192"/>
      <c r="R479" s="192"/>
      <c r="S479" s="192"/>
      <c r="T479" s="192"/>
      <c r="U479" s="192"/>
      <c r="V479" s="192"/>
      <c r="W479" s="192"/>
      <c r="X479" s="192"/>
      <c r="Y479" s="192"/>
      <c r="Z479" s="192"/>
      <c r="AA479" s="192"/>
      <c r="AB479" s="192"/>
      <c r="AC479" s="192"/>
      <c r="AD479" s="192"/>
      <c r="AE479" s="192"/>
      <c r="AF479" s="192"/>
      <c r="AG479" s="192"/>
      <c r="AH479" s="192"/>
      <c r="AI479" s="192"/>
      <c r="AJ479" s="192"/>
      <c r="AK479" s="192"/>
      <c r="AL479" s="192"/>
      <c r="AM479" s="192"/>
    </row>
    <row r="480" spans="8:39">
      <c r="H480" s="105"/>
      <c r="I480" s="105"/>
      <c r="J480" s="105"/>
      <c r="K480" s="192"/>
      <c r="L480" s="192"/>
      <c r="M480" s="192"/>
      <c r="N480" s="192"/>
      <c r="O480" s="192"/>
      <c r="P480" s="192"/>
      <c r="Q480" s="192"/>
      <c r="R480" s="192"/>
      <c r="S480" s="192"/>
      <c r="T480" s="192"/>
      <c r="U480" s="192"/>
      <c r="V480" s="192"/>
      <c r="W480" s="192"/>
      <c r="X480" s="192"/>
      <c r="Y480" s="192"/>
      <c r="Z480" s="192"/>
      <c r="AA480" s="192"/>
      <c r="AB480" s="192"/>
      <c r="AC480" s="192"/>
      <c r="AD480" s="192"/>
      <c r="AE480" s="192"/>
      <c r="AF480" s="192"/>
      <c r="AG480" s="192"/>
      <c r="AH480" s="192"/>
      <c r="AI480" s="192"/>
      <c r="AJ480" s="192"/>
      <c r="AK480" s="192"/>
      <c r="AL480" s="192"/>
      <c r="AM480" s="192"/>
    </row>
    <row r="481" spans="8:39">
      <c r="H481" s="105"/>
      <c r="I481" s="105"/>
      <c r="J481" s="105"/>
      <c r="K481" s="192"/>
      <c r="L481" s="192"/>
      <c r="M481" s="192"/>
      <c r="N481" s="192"/>
      <c r="O481" s="192"/>
      <c r="P481" s="192"/>
      <c r="Q481" s="192"/>
      <c r="R481" s="192"/>
      <c r="S481" s="192"/>
      <c r="T481" s="192"/>
      <c r="U481" s="192"/>
      <c r="V481" s="192"/>
      <c r="W481" s="192"/>
      <c r="X481" s="192"/>
      <c r="Y481" s="192"/>
      <c r="Z481" s="192"/>
      <c r="AA481" s="192"/>
      <c r="AB481" s="192"/>
      <c r="AC481" s="192"/>
      <c r="AD481" s="192"/>
      <c r="AE481" s="192"/>
      <c r="AF481" s="192"/>
      <c r="AG481" s="192"/>
      <c r="AH481" s="192"/>
      <c r="AI481" s="192"/>
      <c r="AJ481" s="192"/>
      <c r="AK481" s="192"/>
      <c r="AL481" s="192"/>
      <c r="AM481" s="192"/>
    </row>
    <row r="482" spans="8:39">
      <c r="H482" s="105"/>
      <c r="I482" s="105"/>
      <c r="J482" s="105"/>
      <c r="K482" s="192"/>
      <c r="L482" s="192"/>
      <c r="M482" s="192"/>
      <c r="N482" s="192"/>
      <c r="O482" s="192"/>
      <c r="P482" s="192"/>
      <c r="Q482" s="192"/>
      <c r="R482" s="192"/>
      <c r="S482" s="192"/>
      <c r="T482" s="192"/>
      <c r="U482" s="192"/>
      <c r="V482" s="192"/>
      <c r="W482" s="192"/>
      <c r="X482" s="192"/>
      <c r="Y482" s="192"/>
      <c r="Z482" s="192"/>
      <c r="AA482" s="192"/>
      <c r="AB482" s="192"/>
      <c r="AC482" s="192"/>
      <c r="AD482" s="192"/>
      <c r="AE482" s="192"/>
      <c r="AF482" s="192"/>
      <c r="AG482" s="192"/>
      <c r="AH482" s="192"/>
      <c r="AI482" s="192"/>
      <c r="AJ482" s="192"/>
      <c r="AK482" s="192"/>
      <c r="AL482" s="192"/>
      <c r="AM482" s="192"/>
    </row>
    <row r="483" spans="8:39">
      <c r="H483" s="105"/>
      <c r="I483" s="105"/>
      <c r="J483" s="105"/>
      <c r="K483" s="192"/>
      <c r="L483" s="192"/>
      <c r="M483" s="192"/>
      <c r="N483" s="192"/>
      <c r="O483" s="192"/>
      <c r="P483" s="192"/>
      <c r="Q483" s="192"/>
      <c r="R483" s="192"/>
      <c r="S483" s="192"/>
      <c r="T483" s="192"/>
      <c r="U483" s="192"/>
      <c r="V483" s="192"/>
      <c r="W483" s="192"/>
      <c r="X483" s="192"/>
      <c r="Y483" s="192"/>
      <c r="Z483" s="192"/>
      <c r="AA483" s="192"/>
      <c r="AB483" s="192"/>
      <c r="AC483" s="192"/>
      <c r="AD483" s="192"/>
      <c r="AE483" s="192"/>
      <c r="AF483" s="192"/>
      <c r="AG483" s="192"/>
      <c r="AH483" s="192"/>
      <c r="AI483" s="192"/>
      <c r="AJ483" s="192"/>
      <c r="AK483" s="192"/>
      <c r="AL483" s="192"/>
      <c r="AM483" s="192"/>
    </row>
    <row r="484" spans="8:39">
      <c r="H484" s="105"/>
      <c r="I484" s="105"/>
      <c r="J484" s="105"/>
      <c r="K484" s="192"/>
      <c r="L484" s="192"/>
      <c r="M484" s="192"/>
      <c r="N484" s="192"/>
      <c r="O484" s="192"/>
      <c r="P484" s="192"/>
      <c r="Q484" s="192"/>
      <c r="R484" s="192"/>
      <c r="S484" s="192"/>
      <c r="T484" s="192"/>
      <c r="U484" s="192"/>
      <c r="V484" s="192"/>
      <c r="W484" s="192"/>
      <c r="X484" s="192"/>
      <c r="Y484" s="192"/>
      <c r="Z484" s="192"/>
      <c r="AA484" s="192"/>
      <c r="AB484" s="192"/>
      <c r="AC484" s="192"/>
      <c r="AD484" s="192"/>
      <c r="AE484" s="192"/>
      <c r="AF484" s="192"/>
      <c r="AG484" s="192"/>
      <c r="AH484" s="192"/>
      <c r="AI484" s="192"/>
      <c r="AJ484" s="192"/>
      <c r="AK484" s="192"/>
      <c r="AL484" s="192"/>
      <c r="AM484" s="192"/>
    </row>
    <row r="485" spans="8:39">
      <c r="H485" s="105"/>
      <c r="I485" s="105"/>
      <c r="J485" s="105"/>
      <c r="K485" s="192"/>
      <c r="L485" s="192"/>
      <c r="M485" s="192"/>
      <c r="N485" s="192"/>
      <c r="O485" s="192"/>
      <c r="P485" s="192"/>
      <c r="Q485" s="192"/>
      <c r="R485" s="192"/>
      <c r="S485" s="192"/>
      <c r="T485" s="192"/>
      <c r="U485" s="192"/>
      <c r="V485" s="192"/>
      <c r="W485" s="192"/>
      <c r="X485" s="192"/>
      <c r="Y485" s="192"/>
      <c r="Z485" s="192"/>
      <c r="AA485" s="192"/>
      <c r="AB485" s="192"/>
      <c r="AC485" s="192"/>
      <c r="AD485" s="192"/>
      <c r="AE485" s="192"/>
      <c r="AF485" s="192"/>
      <c r="AG485" s="192"/>
      <c r="AH485" s="192"/>
      <c r="AI485" s="192"/>
      <c r="AJ485" s="192"/>
      <c r="AK485" s="192"/>
      <c r="AL485" s="192"/>
      <c r="AM485" s="192"/>
    </row>
    <row r="486" spans="8:39">
      <c r="H486" s="105"/>
      <c r="I486" s="105"/>
      <c r="J486" s="105"/>
      <c r="K486" s="192"/>
      <c r="L486" s="192"/>
      <c r="M486" s="192"/>
      <c r="N486" s="192"/>
      <c r="O486" s="192"/>
      <c r="P486" s="192"/>
      <c r="Q486" s="192"/>
      <c r="R486" s="192"/>
      <c r="S486" s="192"/>
      <c r="T486" s="192"/>
      <c r="U486" s="192"/>
      <c r="V486" s="192"/>
      <c r="W486" s="192"/>
      <c r="X486" s="192"/>
      <c r="Y486" s="192"/>
      <c r="Z486" s="192"/>
      <c r="AA486" s="192"/>
      <c r="AB486" s="192"/>
      <c r="AC486" s="192"/>
      <c r="AD486" s="192"/>
      <c r="AE486" s="192"/>
      <c r="AF486" s="192"/>
      <c r="AG486" s="192"/>
      <c r="AH486" s="192"/>
      <c r="AI486" s="192"/>
      <c r="AJ486" s="192"/>
      <c r="AK486" s="192"/>
      <c r="AL486" s="192"/>
      <c r="AM486" s="192"/>
    </row>
    <row r="487" spans="8:39">
      <c r="H487" s="105"/>
      <c r="I487" s="105"/>
      <c r="J487" s="105"/>
      <c r="K487" s="192"/>
      <c r="L487" s="192"/>
      <c r="M487" s="192"/>
      <c r="N487" s="192"/>
      <c r="O487" s="192"/>
      <c r="P487" s="192"/>
      <c r="Q487" s="192"/>
      <c r="R487" s="192"/>
      <c r="S487" s="192"/>
      <c r="T487" s="192"/>
      <c r="U487" s="192"/>
      <c r="V487" s="192"/>
      <c r="W487" s="192"/>
      <c r="X487" s="192"/>
      <c r="Y487" s="192"/>
      <c r="Z487" s="192"/>
      <c r="AA487" s="192"/>
      <c r="AB487" s="192"/>
      <c r="AC487" s="192"/>
      <c r="AD487" s="192"/>
      <c r="AE487" s="192"/>
      <c r="AF487" s="192"/>
      <c r="AG487" s="192"/>
      <c r="AH487" s="192"/>
      <c r="AI487" s="192"/>
      <c r="AJ487" s="192"/>
      <c r="AK487" s="192"/>
      <c r="AL487" s="192"/>
      <c r="AM487" s="192"/>
    </row>
    <row r="488" spans="8:39">
      <c r="H488" s="105"/>
      <c r="I488" s="105"/>
      <c r="J488" s="105"/>
      <c r="K488" s="192"/>
      <c r="L488" s="192"/>
      <c r="M488" s="192"/>
      <c r="N488" s="192"/>
      <c r="O488" s="192"/>
      <c r="P488" s="192"/>
      <c r="Q488" s="192"/>
      <c r="R488" s="192"/>
      <c r="S488" s="192"/>
      <c r="T488" s="192"/>
      <c r="U488" s="192"/>
      <c r="V488" s="192"/>
      <c r="W488" s="192"/>
      <c r="X488" s="192"/>
      <c r="Y488" s="192"/>
      <c r="Z488" s="192"/>
      <c r="AA488" s="192"/>
      <c r="AB488" s="192"/>
      <c r="AC488" s="192"/>
      <c r="AD488" s="192"/>
      <c r="AE488" s="192"/>
      <c r="AF488" s="192"/>
      <c r="AG488" s="192"/>
      <c r="AH488" s="192"/>
      <c r="AI488" s="192"/>
      <c r="AJ488" s="192"/>
      <c r="AK488" s="192"/>
      <c r="AL488" s="192"/>
      <c r="AM488" s="192"/>
    </row>
    <row r="489" spans="8:39">
      <c r="H489" s="105"/>
      <c r="I489" s="105"/>
      <c r="J489" s="105"/>
      <c r="K489" s="192"/>
      <c r="L489" s="192"/>
      <c r="M489" s="192"/>
      <c r="N489" s="192"/>
      <c r="O489" s="192"/>
      <c r="P489" s="192"/>
      <c r="Q489" s="192"/>
      <c r="R489" s="192"/>
      <c r="S489" s="192"/>
      <c r="T489" s="192"/>
      <c r="U489" s="192"/>
      <c r="V489" s="192"/>
      <c r="W489" s="192"/>
      <c r="X489" s="192"/>
      <c r="Y489" s="192"/>
      <c r="Z489" s="192"/>
      <c r="AA489" s="192"/>
      <c r="AB489" s="192"/>
      <c r="AC489" s="192"/>
      <c r="AD489" s="192"/>
      <c r="AE489" s="192"/>
      <c r="AF489" s="192"/>
      <c r="AG489" s="192"/>
      <c r="AH489" s="192"/>
      <c r="AI489" s="192"/>
      <c r="AJ489" s="192"/>
      <c r="AK489" s="192"/>
      <c r="AL489" s="192"/>
      <c r="AM489" s="192"/>
    </row>
    <row r="490" spans="8:39">
      <c r="H490" s="105"/>
      <c r="I490" s="105"/>
      <c r="J490" s="105"/>
      <c r="K490" s="192"/>
      <c r="L490" s="192"/>
      <c r="M490" s="192"/>
      <c r="N490" s="192"/>
      <c r="O490" s="192"/>
      <c r="P490" s="192"/>
      <c r="Q490" s="192"/>
      <c r="R490" s="192"/>
      <c r="S490" s="192"/>
      <c r="T490" s="192"/>
      <c r="U490" s="192"/>
      <c r="V490" s="192"/>
      <c r="W490" s="192"/>
      <c r="X490" s="192"/>
      <c r="Y490" s="192"/>
      <c r="Z490" s="192"/>
      <c r="AA490" s="192"/>
      <c r="AB490" s="192"/>
      <c r="AC490" s="192"/>
      <c r="AD490" s="192"/>
      <c r="AE490" s="192"/>
      <c r="AF490" s="192"/>
      <c r="AG490" s="192"/>
      <c r="AH490" s="192"/>
      <c r="AI490" s="192"/>
      <c r="AJ490" s="192"/>
      <c r="AK490" s="192"/>
      <c r="AL490" s="192"/>
      <c r="AM490" s="192"/>
    </row>
    <row r="491" spans="8:39">
      <c r="H491" s="105"/>
      <c r="I491" s="105"/>
      <c r="J491" s="105"/>
      <c r="K491" s="192"/>
      <c r="L491" s="192"/>
      <c r="M491" s="192"/>
      <c r="N491" s="192"/>
      <c r="O491" s="192"/>
      <c r="P491" s="192"/>
      <c r="Q491" s="192"/>
      <c r="R491" s="192"/>
      <c r="S491" s="192"/>
      <c r="T491" s="192"/>
      <c r="U491" s="192"/>
      <c r="V491" s="192"/>
      <c r="W491" s="192"/>
      <c r="X491" s="192"/>
      <c r="Y491" s="192"/>
      <c r="Z491" s="192"/>
      <c r="AA491" s="192"/>
      <c r="AB491" s="192"/>
      <c r="AC491" s="192"/>
      <c r="AD491" s="192"/>
      <c r="AE491" s="192"/>
      <c r="AF491" s="192"/>
      <c r="AG491" s="192"/>
      <c r="AH491" s="192"/>
      <c r="AI491" s="192"/>
      <c r="AJ491" s="192"/>
      <c r="AK491" s="192"/>
      <c r="AL491" s="192"/>
      <c r="AM491" s="192"/>
    </row>
    <row r="492" spans="8:39">
      <c r="H492" s="105"/>
      <c r="I492" s="105"/>
      <c r="J492" s="105"/>
      <c r="K492" s="192"/>
      <c r="L492" s="192"/>
      <c r="M492" s="192"/>
      <c r="N492" s="192"/>
      <c r="O492" s="192"/>
      <c r="P492" s="192"/>
      <c r="Q492" s="192"/>
      <c r="R492" s="192"/>
      <c r="S492" s="192"/>
      <c r="T492" s="192"/>
      <c r="U492" s="192"/>
      <c r="V492" s="192"/>
      <c r="W492" s="192"/>
      <c r="X492" s="192"/>
      <c r="Y492" s="192"/>
      <c r="Z492" s="192"/>
      <c r="AA492" s="192"/>
      <c r="AB492" s="192"/>
      <c r="AC492" s="192"/>
      <c r="AD492" s="192"/>
      <c r="AE492" s="192"/>
      <c r="AF492" s="192"/>
      <c r="AG492" s="192"/>
      <c r="AH492" s="192"/>
      <c r="AI492" s="192"/>
      <c r="AJ492" s="192"/>
      <c r="AK492" s="192"/>
      <c r="AL492" s="192"/>
      <c r="AM492" s="192"/>
    </row>
    <row r="493" spans="8:39">
      <c r="H493" s="105"/>
      <c r="I493" s="105"/>
      <c r="J493" s="105"/>
      <c r="K493" s="192"/>
      <c r="L493" s="192"/>
      <c r="M493" s="192"/>
      <c r="N493" s="192"/>
      <c r="O493" s="192"/>
      <c r="P493" s="192"/>
      <c r="Q493" s="192"/>
      <c r="R493" s="192"/>
      <c r="S493" s="192"/>
      <c r="T493" s="192"/>
      <c r="U493" s="192"/>
      <c r="V493" s="192"/>
      <c r="W493" s="192"/>
      <c r="X493" s="192"/>
      <c r="Y493" s="192"/>
      <c r="Z493" s="192"/>
      <c r="AA493" s="192"/>
      <c r="AB493" s="192"/>
      <c r="AC493" s="192"/>
      <c r="AD493" s="192"/>
      <c r="AE493" s="192"/>
      <c r="AF493" s="192"/>
      <c r="AG493" s="192"/>
      <c r="AH493" s="192"/>
      <c r="AI493" s="192"/>
      <c r="AJ493" s="192"/>
      <c r="AK493" s="192"/>
      <c r="AL493" s="192"/>
      <c r="AM493" s="192"/>
    </row>
    <row r="494" spans="8:39">
      <c r="H494" s="105"/>
      <c r="I494" s="105"/>
      <c r="J494" s="105"/>
      <c r="K494" s="192"/>
      <c r="L494" s="192"/>
      <c r="M494" s="192"/>
      <c r="N494" s="192"/>
      <c r="O494" s="192"/>
      <c r="P494" s="192"/>
      <c r="Q494" s="192"/>
      <c r="R494" s="192"/>
      <c r="S494" s="192"/>
      <c r="T494" s="192"/>
      <c r="U494" s="192"/>
      <c r="V494" s="192"/>
      <c r="W494" s="192"/>
      <c r="X494" s="192"/>
      <c r="Y494" s="192"/>
      <c r="Z494" s="192"/>
      <c r="AA494" s="192"/>
      <c r="AB494" s="192"/>
      <c r="AC494" s="192"/>
      <c r="AD494" s="192"/>
      <c r="AE494" s="192"/>
      <c r="AF494" s="192"/>
      <c r="AG494" s="192"/>
      <c r="AH494" s="192"/>
      <c r="AI494" s="192"/>
      <c r="AJ494" s="192"/>
      <c r="AK494" s="192"/>
      <c r="AL494" s="192"/>
      <c r="AM494" s="192"/>
    </row>
    <row r="495" spans="8:39">
      <c r="H495" s="105"/>
      <c r="I495" s="105"/>
      <c r="J495" s="105"/>
      <c r="K495" s="192"/>
      <c r="L495" s="192"/>
      <c r="M495" s="192"/>
      <c r="N495" s="192"/>
      <c r="O495" s="192"/>
      <c r="P495" s="192"/>
      <c r="Q495" s="192"/>
      <c r="R495" s="192"/>
      <c r="S495" s="192"/>
      <c r="T495" s="192"/>
      <c r="U495" s="192"/>
      <c r="V495" s="192"/>
      <c r="W495" s="192"/>
      <c r="X495" s="192"/>
      <c r="Y495" s="192"/>
      <c r="Z495" s="192"/>
      <c r="AA495" s="192"/>
      <c r="AB495" s="192"/>
      <c r="AC495" s="192"/>
      <c r="AD495" s="192"/>
      <c r="AE495" s="192"/>
      <c r="AF495" s="192"/>
      <c r="AG495" s="192"/>
      <c r="AH495" s="192"/>
      <c r="AI495" s="192"/>
      <c r="AJ495" s="192"/>
      <c r="AK495" s="192"/>
      <c r="AL495" s="192"/>
      <c r="AM495" s="192"/>
    </row>
    <row r="496" spans="8:39">
      <c r="H496" s="105"/>
      <c r="I496" s="105"/>
      <c r="J496" s="105"/>
      <c r="K496" s="192"/>
      <c r="L496" s="192"/>
      <c r="M496" s="192"/>
      <c r="N496" s="192"/>
      <c r="O496" s="192"/>
      <c r="P496" s="192"/>
      <c r="Q496" s="192"/>
      <c r="R496" s="192"/>
      <c r="S496" s="192"/>
      <c r="T496" s="192"/>
      <c r="U496" s="192"/>
      <c r="V496" s="192"/>
      <c r="W496" s="192"/>
      <c r="X496" s="192"/>
      <c r="Y496" s="192"/>
      <c r="Z496" s="192"/>
      <c r="AA496" s="192"/>
      <c r="AB496" s="192"/>
      <c r="AC496" s="192"/>
      <c r="AD496" s="192"/>
      <c r="AE496" s="192"/>
      <c r="AF496" s="192"/>
      <c r="AG496" s="192"/>
      <c r="AH496" s="192"/>
      <c r="AI496" s="192"/>
      <c r="AJ496" s="192"/>
      <c r="AK496" s="192"/>
      <c r="AL496" s="192"/>
      <c r="AM496" s="192"/>
    </row>
    <row r="497" spans="8:39">
      <c r="H497" s="105"/>
      <c r="I497" s="105"/>
      <c r="J497" s="105"/>
      <c r="K497" s="192"/>
      <c r="L497" s="192"/>
      <c r="M497" s="192"/>
      <c r="N497" s="192"/>
      <c r="O497" s="192"/>
      <c r="P497" s="192"/>
      <c r="Q497" s="192"/>
      <c r="R497" s="192"/>
      <c r="S497" s="192"/>
      <c r="T497" s="192"/>
      <c r="U497" s="192"/>
      <c r="V497" s="192"/>
      <c r="W497" s="192"/>
      <c r="X497" s="192"/>
      <c r="Y497" s="192"/>
      <c r="Z497" s="192"/>
      <c r="AA497" s="192"/>
      <c r="AB497" s="192"/>
      <c r="AC497" s="192"/>
      <c r="AD497" s="192"/>
      <c r="AE497" s="192"/>
      <c r="AF497" s="192"/>
      <c r="AG497" s="192"/>
      <c r="AH497" s="192"/>
      <c r="AI497" s="192"/>
      <c r="AJ497" s="192"/>
      <c r="AK497" s="192"/>
      <c r="AL497" s="192"/>
      <c r="AM497" s="192"/>
    </row>
    <row r="498" spans="8:39">
      <c r="H498" s="105"/>
      <c r="I498" s="105"/>
      <c r="J498" s="105"/>
      <c r="K498" s="192"/>
      <c r="L498" s="192"/>
      <c r="M498" s="192"/>
      <c r="N498" s="192"/>
      <c r="O498" s="192"/>
      <c r="P498" s="192"/>
      <c r="Q498" s="192"/>
      <c r="R498" s="192"/>
      <c r="S498" s="192"/>
      <c r="T498" s="192"/>
      <c r="U498" s="192"/>
      <c r="V498" s="192"/>
      <c r="W498" s="192"/>
      <c r="X498" s="192"/>
      <c r="Y498" s="192"/>
      <c r="Z498" s="192"/>
      <c r="AA498" s="192"/>
      <c r="AB498" s="192"/>
      <c r="AC498" s="192"/>
      <c r="AD498" s="192"/>
      <c r="AE498" s="192"/>
      <c r="AF498" s="192"/>
      <c r="AG498" s="192"/>
      <c r="AH498" s="192"/>
      <c r="AI498" s="192"/>
      <c r="AJ498" s="192"/>
      <c r="AK498" s="192"/>
      <c r="AL498" s="192"/>
      <c r="AM498" s="192"/>
    </row>
    <row r="499" spans="8:39">
      <c r="H499" s="105"/>
      <c r="I499" s="105"/>
      <c r="J499" s="105"/>
      <c r="K499" s="192"/>
      <c r="L499" s="192"/>
      <c r="M499" s="192"/>
      <c r="N499" s="192"/>
      <c r="O499" s="192"/>
      <c r="P499" s="192"/>
      <c r="Q499" s="192"/>
      <c r="R499" s="192"/>
      <c r="S499" s="192"/>
      <c r="T499" s="192"/>
      <c r="U499" s="192"/>
      <c r="V499" s="192"/>
      <c r="W499" s="192"/>
      <c r="X499" s="192"/>
      <c r="Y499" s="192"/>
      <c r="Z499" s="192"/>
      <c r="AA499" s="192"/>
      <c r="AB499" s="192"/>
      <c r="AC499" s="192"/>
      <c r="AD499" s="192"/>
      <c r="AE499" s="192"/>
      <c r="AF499" s="192"/>
      <c r="AG499" s="192"/>
      <c r="AH499" s="192"/>
      <c r="AI499" s="192"/>
      <c r="AJ499" s="192"/>
      <c r="AK499" s="192"/>
      <c r="AL499" s="192"/>
      <c r="AM499" s="192"/>
    </row>
    <row r="500" spans="8:39">
      <c r="H500" s="105"/>
      <c r="I500" s="105"/>
      <c r="J500" s="105"/>
      <c r="K500" s="192"/>
      <c r="L500" s="192"/>
      <c r="M500" s="192"/>
      <c r="N500" s="192"/>
      <c r="O500" s="192"/>
      <c r="P500" s="192"/>
      <c r="Q500" s="192"/>
      <c r="R500" s="192"/>
      <c r="S500" s="192"/>
      <c r="T500" s="192"/>
      <c r="U500" s="192"/>
      <c r="V500" s="192"/>
      <c r="W500" s="192"/>
      <c r="X500" s="192"/>
      <c r="Y500" s="192"/>
      <c r="Z500" s="192"/>
      <c r="AA500" s="192"/>
      <c r="AB500" s="192"/>
      <c r="AC500" s="192"/>
      <c r="AD500" s="192"/>
      <c r="AE500" s="192"/>
      <c r="AF500" s="192"/>
      <c r="AG500" s="192"/>
      <c r="AH500" s="192"/>
      <c r="AI500" s="192"/>
      <c r="AJ500" s="192"/>
      <c r="AK500" s="192"/>
      <c r="AL500" s="192"/>
      <c r="AM500" s="192"/>
    </row>
    <row r="501" spans="8:39">
      <c r="H501" s="105"/>
      <c r="I501" s="105"/>
      <c r="J501" s="105"/>
      <c r="K501" s="192"/>
      <c r="L501" s="192"/>
      <c r="M501" s="192"/>
      <c r="N501" s="192"/>
      <c r="O501" s="192"/>
      <c r="P501" s="192"/>
      <c r="Q501" s="192"/>
      <c r="R501" s="192"/>
      <c r="S501" s="192"/>
      <c r="T501" s="192"/>
      <c r="U501" s="192"/>
      <c r="V501" s="192"/>
      <c r="W501" s="192"/>
      <c r="X501" s="192"/>
      <c r="Y501" s="192"/>
      <c r="Z501" s="192"/>
      <c r="AA501" s="192"/>
      <c r="AB501" s="192"/>
      <c r="AC501" s="192"/>
      <c r="AD501" s="192"/>
      <c r="AE501" s="192"/>
      <c r="AF501" s="192"/>
      <c r="AG501" s="192"/>
      <c r="AH501" s="192"/>
      <c r="AI501" s="192"/>
      <c r="AJ501" s="192"/>
      <c r="AK501" s="192"/>
      <c r="AL501" s="192"/>
      <c r="AM501" s="192"/>
    </row>
    <row r="502" spans="8:39">
      <c r="H502" s="105"/>
      <c r="I502" s="105"/>
      <c r="J502" s="105"/>
      <c r="K502" s="192"/>
      <c r="L502" s="192"/>
      <c r="M502" s="192"/>
      <c r="N502" s="192"/>
      <c r="O502" s="192"/>
      <c r="P502" s="192"/>
      <c r="Q502" s="192"/>
      <c r="R502" s="192"/>
      <c r="S502" s="192"/>
      <c r="T502" s="192"/>
      <c r="U502" s="192"/>
      <c r="V502" s="192"/>
      <c r="W502" s="192"/>
      <c r="X502" s="192"/>
      <c r="Y502" s="192"/>
      <c r="Z502" s="192"/>
      <c r="AA502" s="192"/>
      <c r="AB502" s="192"/>
      <c r="AC502" s="192"/>
      <c r="AD502" s="192"/>
      <c r="AE502" s="192"/>
      <c r="AF502" s="192"/>
      <c r="AG502" s="192"/>
      <c r="AH502" s="192"/>
      <c r="AI502" s="192"/>
      <c r="AJ502" s="192"/>
      <c r="AK502" s="192"/>
      <c r="AL502" s="192"/>
      <c r="AM502" s="192"/>
    </row>
    <row r="503" spans="8:39">
      <c r="H503" s="105"/>
      <c r="I503" s="105"/>
      <c r="J503" s="105"/>
      <c r="K503" s="192"/>
      <c r="L503" s="192"/>
      <c r="M503" s="192"/>
      <c r="N503" s="192"/>
      <c r="O503" s="192"/>
      <c r="P503" s="192"/>
      <c r="Q503" s="192"/>
      <c r="R503" s="192"/>
      <c r="S503" s="192"/>
      <c r="T503" s="192"/>
      <c r="U503" s="192"/>
      <c r="V503" s="192"/>
      <c r="W503" s="192"/>
      <c r="X503" s="192"/>
      <c r="Y503" s="192"/>
      <c r="Z503" s="192"/>
      <c r="AA503" s="192"/>
      <c r="AB503" s="192"/>
      <c r="AC503" s="192"/>
      <c r="AD503" s="192"/>
      <c r="AE503" s="192"/>
      <c r="AF503" s="192"/>
      <c r="AG503" s="192"/>
      <c r="AH503" s="192"/>
      <c r="AI503" s="192"/>
      <c r="AJ503" s="192"/>
      <c r="AK503" s="192"/>
      <c r="AL503" s="192"/>
      <c r="AM503" s="192"/>
    </row>
    <row r="504" spans="8:39">
      <c r="H504" s="105"/>
      <c r="I504" s="105"/>
      <c r="J504" s="105"/>
      <c r="K504" s="192"/>
      <c r="L504" s="192"/>
      <c r="M504" s="192"/>
      <c r="N504" s="192"/>
      <c r="O504" s="192"/>
      <c r="P504" s="192"/>
      <c r="Q504" s="192"/>
      <c r="R504" s="192"/>
      <c r="S504" s="192"/>
      <c r="T504" s="192"/>
      <c r="U504" s="192"/>
      <c r="V504" s="192"/>
      <c r="W504" s="192"/>
      <c r="X504" s="192"/>
      <c r="Y504" s="192"/>
      <c r="Z504" s="192"/>
      <c r="AA504" s="192"/>
      <c r="AB504" s="192"/>
      <c r="AC504" s="192"/>
      <c r="AD504" s="192"/>
      <c r="AE504" s="192"/>
      <c r="AF504" s="192"/>
      <c r="AG504" s="192"/>
      <c r="AH504" s="192"/>
      <c r="AI504" s="192"/>
      <c r="AJ504" s="192"/>
      <c r="AK504" s="192"/>
      <c r="AL504" s="192"/>
      <c r="AM504" s="192"/>
    </row>
    <row r="505" spans="8:39">
      <c r="H505" s="105"/>
      <c r="I505" s="105"/>
      <c r="J505" s="105"/>
      <c r="K505" s="192"/>
      <c r="L505" s="192"/>
      <c r="M505" s="192"/>
      <c r="N505" s="192"/>
      <c r="O505" s="192"/>
      <c r="P505" s="192"/>
      <c r="Q505" s="192"/>
      <c r="R505" s="192"/>
      <c r="S505" s="192"/>
      <c r="T505" s="192"/>
      <c r="U505" s="192"/>
      <c r="V505" s="192"/>
      <c r="W505" s="192"/>
      <c r="X505" s="192"/>
      <c r="Y505" s="192"/>
      <c r="Z505" s="192"/>
      <c r="AA505" s="192"/>
      <c r="AB505" s="192"/>
      <c r="AC505" s="192"/>
      <c r="AD505" s="192"/>
      <c r="AE505" s="192"/>
      <c r="AF505" s="192"/>
      <c r="AG505" s="192"/>
      <c r="AH505" s="192"/>
      <c r="AI505" s="192"/>
      <c r="AJ505" s="192"/>
      <c r="AK505" s="192"/>
      <c r="AL505" s="192"/>
      <c r="AM505" s="192"/>
    </row>
    <row r="506" spans="8:39">
      <c r="H506" s="105"/>
      <c r="I506" s="105"/>
      <c r="J506" s="105"/>
      <c r="K506" s="192"/>
      <c r="L506" s="192"/>
      <c r="M506" s="192"/>
      <c r="N506" s="192"/>
      <c r="O506" s="192"/>
      <c r="P506" s="192"/>
      <c r="Q506" s="192"/>
      <c r="R506" s="192"/>
      <c r="S506" s="192"/>
      <c r="T506" s="192"/>
      <c r="U506" s="192"/>
      <c r="V506" s="192"/>
      <c r="W506" s="192"/>
      <c r="X506" s="192"/>
      <c r="Y506" s="192"/>
      <c r="Z506" s="192"/>
      <c r="AA506" s="192"/>
      <c r="AB506" s="192"/>
      <c r="AC506" s="192"/>
      <c r="AD506" s="192"/>
      <c r="AE506" s="192"/>
      <c r="AF506" s="192"/>
      <c r="AG506" s="192"/>
      <c r="AH506" s="192"/>
      <c r="AI506" s="192"/>
      <c r="AJ506" s="192"/>
      <c r="AK506" s="192"/>
      <c r="AL506" s="192"/>
      <c r="AM506" s="192"/>
    </row>
    <row r="507" spans="8:39">
      <c r="H507" s="105"/>
      <c r="I507" s="105"/>
      <c r="J507" s="105"/>
      <c r="K507" s="192"/>
      <c r="L507" s="192"/>
      <c r="M507" s="192"/>
      <c r="N507" s="192"/>
      <c r="O507" s="192"/>
      <c r="P507" s="192"/>
      <c r="Q507" s="192"/>
      <c r="R507" s="192"/>
      <c r="S507" s="192"/>
      <c r="T507" s="192"/>
      <c r="U507" s="192"/>
      <c r="V507" s="192"/>
      <c r="W507" s="192"/>
      <c r="X507" s="192"/>
      <c r="Y507" s="192"/>
      <c r="Z507" s="192"/>
      <c r="AA507" s="192"/>
      <c r="AB507" s="192"/>
      <c r="AC507" s="192"/>
      <c r="AD507" s="192"/>
      <c r="AE507" s="192"/>
      <c r="AF507" s="192"/>
      <c r="AG507" s="192"/>
      <c r="AH507" s="192"/>
      <c r="AI507" s="192"/>
      <c r="AJ507" s="192"/>
      <c r="AK507" s="192"/>
      <c r="AL507" s="192"/>
      <c r="AM507" s="192"/>
    </row>
    <row r="508" spans="8:39">
      <c r="H508" s="105"/>
      <c r="I508" s="105"/>
      <c r="J508" s="105"/>
      <c r="K508" s="192"/>
      <c r="L508" s="192"/>
      <c r="M508" s="192"/>
      <c r="N508" s="192"/>
      <c r="O508" s="192"/>
      <c r="P508" s="192"/>
      <c r="Q508" s="192"/>
      <c r="R508" s="192"/>
      <c r="S508" s="192"/>
      <c r="T508" s="192"/>
      <c r="U508" s="192"/>
      <c r="V508" s="192"/>
      <c r="W508" s="192"/>
      <c r="X508" s="192"/>
      <c r="Y508" s="192"/>
      <c r="Z508" s="192"/>
      <c r="AA508" s="192"/>
      <c r="AB508" s="192"/>
      <c r="AC508" s="192"/>
      <c r="AD508" s="192"/>
      <c r="AE508" s="192"/>
      <c r="AF508" s="192"/>
      <c r="AG508" s="192"/>
      <c r="AH508" s="192"/>
      <c r="AI508" s="192"/>
      <c r="AJ508" s="192"/>
      <c r="AK508" s="192"/>
      <c r="AL508" s="192"/>
      <c r="AM508" s="192"/>
    </row>
    <row r="509" spans="8:39">
      <c r="H509" s="105"/>
      <c r="I509" s="105"/>
      <c r="J509" s="105"/>
      <c r="K509" s="192"/>
      <c r="L509" s="192"/>
      <c r="M509" s="192"/>
      <c r="N509" s="192"/>
      <c r="O509" s="192"/>
      <c r="P509" s="192"/>
      <c r="Q509" s="192"/>
      <c r="R509" s="192"/>
      <c r="S509" s="192"/>
      <c r="T509" s="192"/>
      <c r="U509" s="192"/>
      <c r="V509" s="192"/>
      <c r="W509" s="192"/>
      <c r="X509" s="192"/>
      <c r="Y509" s="192"/>
      <c r="Z509" s="192"/>
      <c r="AA509" s="192"/>
      <c r="AB509" s="192"/>
      <c r="AC509" s="192"/>
      <c r="AD509" s="192"/>
      <c r="AE509" s="192"/>
      <c r="AF509" s="192"/>
      <c r="AG509" s="192"/>
      <c r="AH509" s="192"/>
      <c r="AI509" s="192"/>
      <c r="AJ509" s="192"/>
      <c r="AK509" s="192"/>
      <c r="AL509" s="192"/>
      <c r="AM509" s="192"/>
    </row>
    <row r="510" spans="8:39">
      <c r="H510" s="105"/>
      <c r="I510" s="105"/>
      <c r="J510" s="105"/>
      <c r="K510" s="192"/>
      <c r="L510" s="192"/>
      <c r="M510" s="192"/>
      <c r="N510" s="192"/>
      <c r="O510" s="192"/>
      <c r="P510" s="192"/>
      <c r="Q510" s="192"/>
      <c r="R510" s="192"/>
      <c r="S510" s="192"/>
      <c r="T510" s="192"/>
      <c r="U510" s="192"/>
      <c r="V510" s="192"/>
      <c r="W510" s="192"/>
      <c r="X510" s="192"/>
      <c r="Y510" s="192"/>
      <c r="Z510" s="192"/>
      <c r="AA510" s="192"/>
      <c r="AB510" s="192"/>
      <c r="AC510" s="192"/>
      <c r="AD510" s="192"/>
      <c r="AE510" s="192"/>
      <c r="AF510" s="192"/>
      <c r="AG510" s="192"/>
      <c r="AH510" s="192"/>
      <c r="AI510" s="192"/>
      <c r="AJ510" s="192"/>
      <c r="AK510" s="192"/>
      <c r="AL510" s="192"/>
      <c r="AM510" s="192"/>
    </row>
    <row r="511" spans="8:39">
      <c r="H511" s="105"/>
      <c r="I511" s="105"/>
      <c r="J511" s="105"/>
      <c r="K511" s="192"/>
      <c r="L511" s="192"/>
      <c r="M511" s="192"/>
      <c r="N511" s="192"/>
      <c r="O511" s="192"/>
      <c r="P511" s="192"/>
      <c r="Q511" s="192"/>
      <c r="R511" s="192"/>
      <c r="S511" s="192"/>
      <c r="T511" s="192"/>
      <c r="U511" s="192"/>
      <c r="V511" s="192"/>
      <c r="W511" s="192"/>
      <c r="X511" s="192"/>
      <c r="Y511" s="192"/>
      <c r="Z511" s="192"/>
      <c r="AA511" s="192"/>
      <c r="AB511" s="192"/>
      <c r="AC511" s="192"/>
      <c r="AD511" s="192"/>
      <c r="AE511" s="192"/>
      <c r="AF511" s="192"/>
      <c r="AG511" s="192"/>
      <c r="AH511" s="192"/>
      <c r="AI511" s="192"/>
      <c r="AJ511" s="192"/>
      <c r="AK511" s="192"/>
      <c r="AL511" s="192"/>
      <c r="AM511" s="192"/>
    </row>
    <row r="512" spans="8:39">
      <c r="H512" s="105"/>
      <c r="I512" s="105"/>
      <c r="J512" s="105"/>
      <c r="K512" s="192"/>
      <c r="L512" s="192"/>
      <c r="M512" s="192"/>
      <c r="N512" s="192"/>
      <c r="O512" s="192"/>
      <c r="P512" s="192"/>
      <c r="Q512" s="192"/>
      <c r="R512" s="192"/>
      <c r="S512" s="192"/>
      <c r="T512" s="192"/>
      <c r="U512" s="192"/>
      <c r="V512" s="192"/>
      <c r="W512" s="192"/>
      <c r="X512" s="192"/>
      <c r="Y512" s="192"/>
      <c r="Z512" s="192"/>
      <c r="AA512" s="192"/>
      <c r="AB512" s="192"/>
      <c r="AC512" s="192"/>
      <c r="AD512" s="192"/>
      <c r="AE512" s="192"/>
      <c r="AF512" s="192"/>
      <c r="AG512" s="192"/>
      <c r="AH512" s="192"/>
      <c r="AI512" s="192"/>
      <c r="AJ512" s="192"/>
      <c r="AK512" s="192"/>
      <c r="AL512" s="192"/>
      <c r="AM512" s="192"/>
    </row>
    <row r="513" spans="8:39">
      <c r="H513" s="105"/>
      <c r="I513" s="105"/>
      <c r="J513" s="105"/>
      <c r="K513" s="192"/>
      <c r="L513" s="192"/>
      <c r="M513" s="192"/>
      <c r="N513" s="192"/>
      <c r="O513" s="192"/>
      <c r="P513" s="192"/>
      <c r="Q513" s="192"/>
      <c r="R513" s="192"/>
      <c r="S513" s="192"/>
      <c r="T513" s="192"/>
      <c r="U513" s="192"/>
      <c r="V513" s="192"/>
      <c r="W513" s="192"/>
      <c r="X513" s="192"/>
      <c r="Y513" s="192"/>
      <c r="Z513" s="192"/>
      <c r="AA513" s="192"/>
      <c r="AB513" s="192"/>
      <c r="AC513" s="192"/>
      <c r="AD513" s="192"/>
      <c r="AE513" s="192"/>
      <c r="AF513" s="192"/>
      <c r="AG513" s="192"/>
      <c r="AH513" s="192"/>
      <c r="AI513" s="192"/>
      <c r="AJ513" s="192"/>
      <c r="AK513" s="192"/>
      <c r="AL513" s="192"/>
      <c r="AM513" s="192"/>
    </row>
    <row r="514" spans="8:39">
      <c r="H514" s="105"/>
      <c r="I514" s="105"/>
      <c r="J514" s="105"/>
      <c r="K514" s="192"/>
      <c r="L514" s="192"/>
      <c r="M514" s="192"/>
      <c r="N514" s="192"/>
      <c r="O514" s="192"/>
      <c r="P514" s="192"/>
      <c r="Q514" s="192"/>
      <c r="R514" s="192"/>
      <c r="S514" s="192"/>
      <c r="T514" s="192"/>
      <c r="U514" s="192"/>
      <c r="V514" s="192"/>
      <c r="W514" s="192"/>
      <c r="X514" s="192"/>
      <c r="Y514" s="192"/>
      <c r="Z514" s="192"/>
      <c r="AA514" s="192"/>
      <c r="AB514" s="192"/>
      <c r="AC514" s="192"/>
      <c r="AD514" s="192"/>
      <c r="AE514" s="192"/>
      <c r="AF514" s="192"/>
      <c r="AG514" s="192"/>
      <c r="AH514" s="192"/>
      <c r="AI514" s="192"/>
      <c r="AJ514" s="192"/>
      <c r="AK514" s="192"/>
      <c r="AL514" s="192"/>
      <c r="AM514" s="192"/>
    </row>
    <row r="515" spans="8:39">
      <c r="H515" s="105"/>
      <c r="I515" s="105"/>
      <c r="J515" s="105"/>
      <c r="K515" s="192"/>
      <c r="L515" s="192"/>
      <c r="M515" s="192"/>
      <c r="N515" s="192"/>
      <c r="O515" s="192"/>
      <c r="P515" s="192"/>
      <c r="Q515" s="192"/>
      <c r="R515" s="192"/>
      <c r="S515" s="192"/>
      <c r="T515" s="192"/>
      <c r="U515" s="192"/>
      <c r="V515" s="192"/>
      <c r="W515" s="192"/>
      <c r="X515" s="192"/>
      <c r="Y515" s="192"/>
      <c r="Z515" s="192"/>
      <c r="AA515" s="192"/>
      <c r="AB515" s="192"/>
      <c r="AC515" s="192"/>
      <c r="AD515" s="192"/>
      <c r="AE515" s="192"/>
      <c r="AF515" s="192"/>
      <c r="AG515" s="192"/>
      <c r="AH515" s="192"/>
      <c r="AI515" s="192"/>
      <c r="AJ515" s="192"/>
      <c r="AK515" s="192"/>
      <c r="AL515" s="192"/>
      <c r="AM515" s="192"/>
    </row>
    <row r="516" spans="8:39">
      <c r="H516" s="105"/>
      <c r="I516" s="105"/>
      <c r="J516" s="105"/>
      <c r="K516" s="192"/>
      <c r="L516" s="192"/>
      <c r="M516" s="192"/>
      <c r="N516" s="192"/>
      <c r="O516" s="192"/>
      <c r="P516" s="192"/>
      <c r="Q516" s="192"/>
      <c r="R516" s="192"/>
      <c r="S516" s="192"/>
      <c r="T516" s="192"/>
      <c r="U516" s="192"/>
      <c r="V516" s="192"/>
      <c r="W516" s="192"/>
      <c r="X516" s="192"/>
      <c r="Y516" s="192"/>
      <c r="Z516" s="192"/>
      <c r="AA516" s="192"/>
      <c r="AB516" s="192"/>
      <c r="AC516" s="192"/>
      <c r="AD516" s="192"/>
      <c r="AE516" s="192"/>
      <c r="AF516" s="192"/>
      <c r="AG516" s="192"/>
      <c r="AH516" s="192"/>
      <c r="AI516" s="192"/>
      <c r="AJ516" s="192"/>
      <c r="AK516" s="192"/>
      <c r="AL516" s="192"/>
      <c r="AM516" s="192"/>
    </row>
    <row r="517" spans="8:39">
      <c r="H517" s="105"/>
      <c r="I517" s="105"/>
      <c r="J517" s="105"/>
      <c r="K517" s="192"/>
      <c r="L517" s="192"/>
      <c r="M517" s="192"/>
      <c r="N517" s="192"/>
      <c r="O517" s="192"/>
      <c r="P517" s="192"/>
      <c r="Q517" s="192"/>
      <c r="R517" s="192"/>
      <c r="S517" s="192"/>
      <c r="T517" s="192"/>
      <c r="U517" s="192"/>
      <c r="V517" s="192"/>
      <c r="W517" s="192"/>
      <c r="X517" s="192"/>
      <c r="Y517" s="192"/>
      <c r="Z517" s="192"/>
      <c r="AA517" s="192"/>
      <c r="AB517" s="192"/>
      <c r="AC517" s="192"/>
      <c r="AD517" s="192"/>
      <c r="AE517" s="192"/>
      <c r="AF517" s="192"/>
      <c r="AG517" s="192"/>
      <c r="AH517" s="192"/>
      <c r="AI517" s="192"/>
      <c r="AJ517" s="192"/>
      <c r="AK517" s="192"/>
      <c r="AL517" s="192"/>
      <c r="AM517" s="192"/>
    </row>
    <row r="518" spans="8:39">
      <c r="H518" s="105"/>
      <c r="I518" s="105"/>
      <c r="J518" s="105"/>
      <c r="K518" s="192"/>
      <c r="L518" s="192"/>
      <c r="M518" s="192"/>
      <c r="N518" s="192"/>
      <c r="O518" s="192"/>
      <c r="P518" s="192"/>
      <c r="Q518" s="192"/>
      <c r="R518" s="192"/>
      <c r="S518" s="192"/>
      <c r="T518" s="192"/>
      <c r="U518" s="192"/>
      <c r="V518" s="192"/>
      <c r="W518" s="192"/>
      <c r="X518" s="192"/>
      <c r="Y518" s="192"/>
      <c r="Z518" s="192"/>
      <c r="AA518" s="192"/>
      <c r="AB518" s="192"/>
      <c r="AC518" s="192"/>
      <c r="AD518" s="192"/>
      <c r="AE518" s="192"/>
      <c r="AF518" s="192"/>
      <c r="AG518" s="192"/>
      <c r="AH518" s="192"/>
      <c r="AI518" s="192"/>
      <c r="AJ518" s="192"/>
      <c r="AK518" s="192"/>
      <c r="AL518" s="192"/>
      <c r="AM518" s="192"/>
    </row>
    <row r="519" spans="8:39">
      <c r="H519" s="105"/>
      <c r="I519" s="105"/>
      <c r="J519" s="105"/>
      <c r="K519" s="192"/>
      <c r="L519" s="192"/>
      <c r="M519" s="192"/>
      <c r="N519" s="192"/>
      <c r="O519" s="192"/>
      <c r="P519" s="192"/>
      <c r="Q519" s="192"/>
      <c r="R519" s="192"/>
      <c r="S519" s="192"/>
      <c r="T519" s="192"/>
      <c r="U519" s="192"/>
      <c r="V519" s="192"/>
      <c r="W519" s="192"/>
      <c r="X519" s="192"/>
      <c r="Y519" s="192"/>
      <c r="Z519" s="192"/>
      <c r="AA519" s="192"/>
      <c r="AB519" s="192"/>
      <c r="AC519" s="192"/>
      <c r="AD519" s="192"/>
      <c r="AE519" s="192"/>
      <c r="AF519" s="192"/>
      <c r="AG519" s="192"/>
      <c r="AH519" s="192"/>
      <c r="AI519" s="192"/>
      <c r="AJ519" s="192"/>
      <c r="AK519" s="192"/>
      <c r="AL519" s="192"/>
      <c r="AM519" s="192"/>
    </row>
    <row r="520" spans="8:39">
      <c r="H520" s="105"/>
      <c r="I520" s="105"/>
      <c r="J520" s="105"/>
      <c r="K520" s="192"/>
      <c r="L520" s="192"/>
      <c r="M520" s="192"/>
      <c r="N520" s="192"/>
      <c r="O520" s="192"/>
      <c r="P520" s="192"/>
      <c r="Q520" s="192"/>
      <c r="R520" s="192"/>
      <c r="S520" s="192"/>
      <c r="T520" s="192"/>
      <c r="U520" s="192"/>
      <c r="V520" s="192"/>
      <c r="W520" s="192"/>
      <c r="X520" s="192"/>
      <c r="Y520" s="192"/>
      <c r="Z520" s="192"/>
      <c r="AA520" s="192"/>
      <c r="AB520" s="192"/>
      <c r="AC520" s="192"/>
      <c r="AD520" s="192"/>
      <c r="AE520" s="192"/>
      <c r="AF520" s="192"/>
      <c r="AG520" s="192"/>
      <c r="AH520" s="192"/>
      <c r="AI520" s="192"/>
      <c r="AJ520" s="192"/>
      <c r="AK520" s="192"/>
      <c r="AL520" s="192"/>
      <c r="AM520" s="192"/>
    </row>
    <row r="521" spans="8:39">
      <c r="H521" s="105"/>
      <c r="I521" s="105"/>
      <c r="J521" s="105"/>
      <c r="K521" s="192"/>
      <c r="L521" s="192"/>
      <c r="M521" s="192"/>
      <c r="N521" s="192"/>
      <c r="O521" s="192"/>
      <c r="P521" s="192"/>
      <c r="Q521" s="192"/>
      <c r="R521" s="192"/>
      <c r="S521" s="192"/>
      <c r="T521" s="192"/>
      <c r="U521" s="192"/>
      <c r="V521" s="192"/>
      <c r="W521" s="192"/>
      <c r="X521" s="192"/>
      <c r="Y521" s="192"/>
      <c r="Z521" s="192"/>
      <c r="AA521" s="192"/>
      <c r="AB521" s="192"/>
      <c r="AC521" s="192"/>
      <c r="AD521" s="192"/>
      <c r="AE521" s="192"/>
      <c r="AF521" s="192"/>
      <c r="AG521" s="192"/>
      <c r="AH521" s="192"/>
      <c r="AI521" s="192"/>
      <c r="AJ521" s="192"/>
      <c r="AK521" s="192"/>
      <c r="AL521" s="192"/>
      <c r="AM521" s="192"/>
    </row>
    <row r="522" spans="8:39">
      <c r="H522" s="105"/>
      <c r="I522" s="105"/>
      <c r="J522" s="105"/>
      <c r="K522" s="192"/>
      <c r="L522" s="192"/>
      <c r="M522" s="192"/>
      <c r="N522" s="192"/>
      <c r="O522" s="192"/>
      <c r="P522" s="192"/>
      <c r="Q522" s="192"/>
      <c r="R522" s="192"/>
      <c r="S522" s="192"/>
      <c r="T522" s="192"/>
      <c r="U522" s="192"/>
      <c r="V522" s="192"/>
      <c r="W522" s="192"/>
      <c r="X522" s="192"/>
      <c r="Y522" s="192"/>
      <c r="Z522" s="192"/>
      <c r="AA522" s="192"/>
      <c r="AB522" s="192"/>
      <c r="AC522" s="192"/>
      <c r="AD522" s="192"/>
      <c r="AE522" s="192"/>
      <c r="AF522" s="192"/>
      <c r="AG522" s="192"/>
      <c r="AH522" s="192"/>
      <c r="AI522" s="192"/>
      <c r="AJ522" s="192"/>
      <c r="AK522" s="192"/>
      <c r="AL522" s="192"/>
      <c r="AM522" s="192"/>
    </row>
    <row r="523" spans="8:39">
      <c r="H523" s="105"/>
      <c r="I523" s="105"/>
      <c r="J523" s="105"/>
      <c r="K523" s="192"/>
      <c r="L523" s="192"/>
      <c r="M523" s="192"/>
      <c r="N523" s="192"/>
      <c r="O523" s="192"/>
      <c r="P523" s="192"/>
      <c r="Q523" s="192"/>
      <c r="R523" s="192"/>
      <c r="S523" s="192"/>
      <c r="T523" s="192"/>
      <c r="U523" s="192"/>
      <c r="V523" s="192"/>
      <c r="W523" s="192"/>
      <c r="X523" s="192"/>
      <c r="Y523" s="192"/>
      <c r="Z523" s="192"/>
      <c r="AA523" s="192"/>
      <c r="AB523" s="192"/>
      <c r="AC523" s="192"/>
      <c r="AD523" s="192"/>
      <c r="AE523" s="192"/>
      <c r="AF523" s="192"/>
      <c r="AG523" s="192"/>
      <c r="AH523" s="192"/>
      <c r="AI523" s="192"/>
      <c r="AJ523" s="192"/>
      <c r="AK523" s="192"/>
      <c r="AL523" s="192"/>
      <c r="AM523" s="192"/>
    </row>
    <row r="524" spans="8:39">
      <c r="H524" s="105"/>
      <c r="I524" s="105"/>
      <c r="J524" s="105"/>
      <c r="K524" s="192"/>
      <c r="L524" s="192"/>
      <c r="M524" s="192"/>
      <c r="N524" s="192"/>
      <c r="O524" s="192"/>
      <c r="P524" s="192"/>
      <c r="Q524" s="192"/>
      <c r="R524" s="192"/>
      <c r="S524" s="192"/>
      <c r="T524" s="192"/>
      <c r="U524" s="192"/>
      <c r="V524" s="192"/>
      <c r="W524" s="192"/>
      <c r="X524" s="192"/>
      <c r="Y524" s="192"/>
      <c r="Z524" s="192"/>
      <c r="AA524" s="192"/>
      <c r="AB524" s="192"/>
      <c r="AC524" s="192"/>
      <c r="AD524" s="192"/>
      <c r="AE524" s="192"/>
      <c r="AF524" s="192"/>
      <c r="AG524" s="192"/>
      <c r="AH524" s="192"/>
      <c r="AI524" s="192"/>
      <c r="AJ524" s="192"/>
      <c r="AK524" s="192"/>
      <c r="AL524" s="192"/>
      <c r="AM524" s="192"/>
    </row>
    <row r="525" spans="8:39">
      <c r="H525" s="105"/>
      <c r="I525" s="105"/>
      <c r="J525" s="105"/>
      <c r="K525" s="192"/>
      <c r="L525" s="192"/>
      <c r="M525" s="192"/>
      <c r="N525" s="192"/>
      <c r="O525" s="192"/>
      <c r="P525" s="192"/>
      <c r="Q525" s="192"/>
      <c r="R525" s="192"/>
      <c r="S525" s="192"/>
      <c r="T525" s="192"/>
      <c r="U525" s="192"/>
      <c r="V525" s="192"/>
      <c r="W525" s="192"/>
      <c r="X525" s="192"/>
      <c r="Y525" s="192"/>
      <c r="Z525" s="192"/>
      <c r="AA525" s="192"/>
      <c r="AB525" s="192"/>
      <c r="AC525" s="192"/>
      <c r="AD525" s="192"/>
      <c r="AE525" s="192"/>
      <c r="AF525" s="192"/>
      <c r="AG525" s="192"/>
      <c r="AH525" s="192"/>
      <c r="AI525" s="192"/>
      <c r="AJ525" s="192"/>
      <c r="AK525" s="192"/>
      <c r="AL525" s="192"/>
      <c r="AM525" s="192"/>
    </row>
    <row r="526" spans="8:39">
      <c r="H526" s="105"/>
      <c r="I526" s="105"/>
      <c r="J526" s="105"/>
      <c r="K526" s="192"/>
      <c r="L526" s="192"/>
      <c r="M526" s="192"/>
      <c r="N526" s="192"/>
      <c r="O526" s="192"/>
      <c r="P526" s="192"/>
      <c r="Q526" s="192"/>
      <c r="R526" s="192"/>
      <c r="S526" s="192"/>
      <c r="T526" s="192"/>
      <c r="U526" s="192"/>
      <c r="V526" s="192"/>
      <c r="W526" s="192"/>
      <c r="X526" s="192"/>
      <c r="Y526" s="192"/>
      <c r="Z526" s="192"/>
      <c r="AA526" s="192"/>
      <c r="AB526" s="192"/>
      <c r="AC526" s="192"/>
      <c r="AD526" s="192"/>
      <c r="AE526" s="192"/>
      <c r="AF526" s="192"/>
      <c r="AG526" s="192"/>
      <c r="AH526" s="192"/>
      <c r="AI526" s="192"/>
      <c r="AJ526" s="192"/>
      <c r="AK526" s="192"/>
      <c r="AL526" s="192"/>
      <c r="AM526" s="192"/>
    </row>
    <row r="527" spans="8:39">
      <c r="H527" s="105"/>
      <c r="I527" s="105"/>
      <c r="J527" s="105"/>
      <c r="K527" s="192"/>
      <c r="L527" s="192"/>
      <c r="M527" s="192"/>
      <c r="N527" s="192"/>
      <c r="O527" s="192"/>
      <c r="P527" s="192"/>
      <c r="Q527" s="192"/>
      <c r="R527" s="192"/>
      <c r="S527" s="192"/>
      <c r="T527" s="192"/>
      <c r="U527" s="192"/>
      <c r="V527" s="192"/>
      <c r="W527" s="192"/>
      <c r="X527" s="192"/>
      <c r="Y527" s="192"/>
      <c r="Z527" s="192"/>
      <c r="AA527" s="192"/>
      <c r="AB527" s="192"/>
      <c r="AC527" s="192"/>
      <c r="AD527" s="192"/>
      <c r="AE527" s="192"/>
      <c r="AF527" s="192"/>
      <c r="AG527" s="192"/>
      <c r="AH527" s="192"/>
      <c r="AI527" s="192"/>
      <c r="AJ527" s="192"/>
      <c r="AK527" s="192"/>
      <c r="AL527" s="192"/>
      <c r="AM527" s="192"/>
    </row>
    <row r="528" spans="8:39">
      <c r="H528" s="105"/>
      <c r="I528" s="105"/>
      <c r="J528" s="105"/>
      <c r="K528" s="192"/>
      <c r="L528" s="192"/>
      <c r="M528" s="192"/>
      <c r="N528" s="192"/>
      <c r="O528" s="192"/>
      <c r="P528" s="192"/>
      <c r="Q528" s="192"/>
      <c r="R528" s="192"/>
      <c r="S528" s="192"/>
      <c r="T528" s="192"/>
      <c r="U528" s="192"/>
      <c r="V528" s="192"/>
      <c r="W528" s="192"/>
      <c r="X528" s="192"/>
      <c r="Y528" s="192"/>
      <c r="Z528" s="192"/>
      <c r="AA528" s="192"/>
      <c r="AB528" s="192"/>
      <c r="AC528" s="192"/>
      <c r="AD528" s="192"/>
      <c r="AE528" s="192"/>
      <c r="AF528" s="192"/>
      <c r="AG528" s="192"/>
      <c r="AH528" s="192"/>
      <c r="AI528" s="192"/>
      <c r="AJ528" s="192"/>
      <c r="AK528" s="192"/>
      <c r="AL528" s="192"/>
      <c r="AM528" s="192"/>
    </row>
    <row r="529" spans="8:39">
      <c r="H529" s="105"/>
      <c r="I529" s="105"/>
      <c r="J529" s="105"/>
      <c r="K529" s="192"/>
      <c r="L529" s="192"/>
      <c r="M529" s="192"/>
      <c r="N529" s="192"/>
      <c r="O529" s="192"/>
      <c r="P529" s="192"/>
      <c r="Q529" s="192"/>
      <c r="R529" s="192"/>
      <c r="S529" s="192"/>
      <c r="T529" s="192"/>
      <c r="U529" s="192"/>
      <c r="V529" s="192"/>
      <c r="W529" s="192"/>
      <c r="X529" s="192"/>
      <c r="Y529" s="192"/>
      <c r="Z529" s="192"/>
      <c r="AA529" s="192"/>
      <c r="AB529" s="192"/>
      <c r="AC529" s="192"/>
      <c r="AD529" s="192"/>
      <c r="AE529" s="192"/>
      <c r="AF529" s="192"/>
      <c r="AG529" s="192"/>
      <c r="AH529" s="192"/>
      <c r="AI529" s="192"/>
      <c r="AJ529" s="192"/>
      <c r="AK529" s="192"/>
      <c r="AL529" s="192"/>
      <c r="AM529" s="192"/>
    </row>
    <row r="530" spans="8:39">
      <c r="H530" s="105"/>
      <c r="I530" s="105"/>
      <c r="J530" s="105"/>
      <c r="K530" s="192"/>
      <c r="L530" s="192"/>
      <c r="M530" s="192"/>
      <c r="N530" s="192"/>
      <c r="O530" s="192"/>
      <c r="P530" s="192"/>
      <c r="Q530" s="192"/>
      <c r="R530" s="192"/>
      <c r="S530" s="192"/>
      <c r="T530" s="192"/>
      <c r="U530" s="192"/>
      <c r="V530" s="192"/>
      <c r="W530" s="192"/>
      <c r="X530" s="192"/>
      <c r="Y530" s="192"/>
      <c r="Z530" s="192"/>
      <c r="AA530" s="192"/>
      <c r="AB530" s="192"/>
      <c r="AC530" s="192"/>
      <c r="AD530" s="192"/>
      <c r="AE530" s="192"/>
      <c r="AF530" s="192"/>
      <c r="AG530" s="192"/>
      <c r="AH530" s="192"/>
      <c r="AI530" s="192"/>
      <c r="AJ530" s="192"/>
      <c r="AK530" s="192"/>
      <c r="AL530" s="192"/>
      <c r="AM530" s="192"/>
    </row>
    <row r="531" spans="8:39">
      <c r="H531" s="105"/>
      <c r="I531" s="105"/>
      <c r="J531" s="105"/>
      <c r="K531" s="192"/>
      <c r="L531" s="192"/>
      <c r="M531" s="192"/>
      <c r="N531" s="192"/>
      <c r="O531" s="192"/>
      <c r="P531" s="192"/>
      <c r="Q531" s="192"/>
      <c r="R531" s="192"/>
      <c r="S531" s="192"/>
      <c r="T531" s="192"/>
      <c r="U531" s="192"/>
      <c r="V531" s="192"/>
      <c r="W531" s="192"/>
      <c r="X531" s="192"/>
      <c r="Y531" s="192"/>
      <c r="Z531" s="192"/>
      <c r="AA531" s="192"/>
      <c r="AB531" s="192"/>
      <c r="AC531" s="192"/>
      <c r="AD531" s="192"/>
      <c r="AE531" s="192"/>
      <c r="AF531" s="192"/>
      <c r="AG531" s="192"/>
      <c r="AH531" s="192"/>
      <c r="AI531" s="192"/>
      <c r="AJ531" s="192"/>
      <c r="AK531" s="192"/>
      <c r="AL531" s="192"/>
      <c r="AM531" s="192"/>
    </row>
    <row r="532" spans="8:39">
      <c r="H532" s="105"/>
      <c r="I532" s="105"/>
      <c r="J532" s="105"/>
      <c r="K532" s="192"/>
      <c r="L532" s="192"/>
      <c r="M532" s="192"/>
      <c r="N532" s="192"/>
      <c r="O532" s="192"/>
      <c r="P532" s="192"/>
      <c r="Q532" s="192"/>
      <c r="R532" s="192"/>
      <c r="S532" s="192"/>
      <c r="T532" s="192"/>
      <c r="U532" s="192"/>
      <c r="V532" s="192"/>
      <c r="W532" s="192"/>
      <c r="X532" s="192"/>
      <c r="Y532" s="192"/>
      <c r="Z532" s="192"/>
      <c r="AA532" s="192"/>
      <c r="AB532" s="192"/>
      <c r="AC532" s="192"/>
      <c r="AD532" s="192"/>
      <c r="AE532" s="192"/>
      <c r="AF532" s="192"/>
      <c r="AG532" s="192"/>
      <c r="AH532" s="192"/>
      <c r="AI532" s="192"/>
      <c r="AJ532" s="192"/>
      <c r="AK532" s="192"/>
      <c r="AL532" s="192"/>
      <c r="AM532" s="192"/>
    </row>
    <row r="533" spans="8:39">
      <c r="H533" s="105"/>
      <c r="I533" s="105"/>
      <c r="J533" s="105"/>
      <c r="K533" s="192"/>
      <c r="L533" s="192"/>
      <c r="M533" s="192"/>
      <c r="N533" s="192"/>
      <c r="O533" s="192"/>
      <c r="P533" s="192"/>
      <c r="Q533" s="192"/>
      <c r="R533" s="192"/>
      <c r="S533" s="192"/>
      <c r="T533" s="192"/>
      <c r="U533" s="192"/>
      <c r="V533" s="192"/>
      <c r="W533" s="192"/>
      <c r="X533" s="192"/>
      <c r="Y533" s="192"/>
      <c r="Z533" s="192"/>
      <c r="AA533" s="192"/>
      <c r="AB533" s="192"/>
      <c r="AC533" s="192"/>
      <c r="AD533" s="192"/>
      <c r="AE533" s="192"/>
      <c r="AF533" s="192"/>
      <c r="AG533" s="192"/>
      <c r="AH533" s="192"/>
      <c r="AI533" s="192"/>
      <c r="AJ533" s="192"/>
      <c r="AK533" s="192"/>
      <c r="AL533" s="192"/>
      <c r="AM533" s="192"/>
    </row>
    <row r="534" spans="8:39">
      <c r="H534" s="105"/>
      <c r="I534" s="105"/>
      <c r="J534" s="105"/>
      <c r="K534" s="192"/>
      <c r="L534" s="192"/>
      <c r="M534" s="192"/>
      <c r="N534" s="192"/>
      <c r="O534" s="192"/>
      <c r="P534" s="192"/>
      <c r="Q534" s="192"/>
      <c r="R534" s="192"/>
      <c r="S534" s="192"/>
      <c r="T534" s="192"/>
      <c r="U534" s="192"/>
      <c r="V534" s="192"/>
      <c r="W534" s="192"/>
      <c r="X534" s="192"/>
      <c r="Y534" s="192"/>
      <c r="Z534" s="192"/>
      <c r="AA534" s="192"/>
      <c r="AB534" s="192"/>
      <c r="AC534" s="192"/>
      <c r="AD534" s="192"/>
      <c r="AE534" s="192"/>
      <c r="AF534" s="192"/>
      <c r="AG534" s="192"/>
      <c r="AH534" s="192"/>
      <c r="AI534" s="192"/>
      <c r="AJ534" s="192"/>
      <c r="AK534" s="192"/>
      <c r="AL534" s="192"/>
      <c r="AM534" s="192"/>
    </row>
    <row r="535" spans="8:39">
      <c r="H535" s="105"/>
      <c r="I535" s="105"/>
      <c r="J535" s="105"/>
      <c r="K535" s="192"/>
      <c r="L535" s="192"/>
      <c r="M535" s="192"/>
      <c r="N535" s="192"/>
      <c r="O535" s="192"/>
      <c r="P535" s="192"/>
      <c r="Q535" s="192"/>
      <c r="R535" s="192"/>
      <c r="S535" s="192"/>
      <c r="T535" s="192"/>
      <c r="U535" s="192"/>
      <c r="V535" s="192"/>
      <c r="W535" s="192"/>
      <c r="X535" s="192"/>
      <c r="Y535" s="192"/>
      <c r="Z535" s="192"/>
      <c r="AA535" s="192"/>
      <c r="AB535" s="192"/>
      <c r="AC535" s="192"/>
      <c r="AD535" s="192"/>
      <c r="AE535" s="192"/>
      <c r="AF535" s="192"/>
      <c r="AG535" s="192"/>
      <c r="AH535" s="192"/>
      <c r="AI535" s="192"/>
      <c r="AJ535" s="192"/>
      <c r="AK535" s="192"/>
      <c r="AL535" s="192"/>
      <c r="AM535" s="192"/>
    </row>
    <row r="536" spans="8:39">
      <c r="H536" s="105"/>
      <c r="I536" s="105"/>
      <c r="J536" s="105"/>
      <c r="K536" s="192"/>
      <c r="L536" s="192"/>
      <c r="M536" s="192"/>
      <c r="N536" s="192"/>
      <c r="O536" s="192"/>
      <c r="P536" s="192"/>
      <c r="Q536" s="192"/>
      <c r="R536" s="192"/>
      <c r="S536" s="192"/>
      <c r="T536" s="192"/>
      <c r="U536" s="192"/>
      <c r="V536" s="192"/>
      <c r="W536" s="192"/>
      <c r="X536" s="192"/>
      <c r="Y536" s="192"/>
      <c r="Z536" s="192"/>
      <c r="AA536" s="192"/>
      <c r="AB536" s="192"/>
      <c r="AC536" s="192"/>
      <c r="AD536" s="192"/>
      <c r="AE536" s="192"/>
      <c r="AF536" s="192"/>
      <c r="AG536" s="192"/>
      <c r="AH536" s="192"/>
      <c r="AI536" s="192"/>
      <c r="AJ536" s="192"/>
      <c r="AK536" s="192"/>
      <c r="AL536" s="192"/>
      <c r="AM536" s="192"/>
    </row>
    <row r="537" spans="8:39">
      <c r="H537" s="105"/>
      <c r="I537" s="105"/>
      <c r="J537" s="105"/>
      <c r="K537" s="192"/>
      <c r="L537" s="192"/>
      <c r="M537" s="192"/>
      <c r="N537" s="192"/>
      <c r="O537" s="192"/>
      <c r="P537" s="192"/>
      <c r="Q537" s="192"/>
      <c r="R537" s="192"/>
      <c r="S537" s="192"/>
      <c r="T537" s="192"/>
      <c r="U537" s="192"/>
      <c r="V537" s="192"/>
      <c r="W537" s="192"/>
      <c r="X537" s="192"/>
      <c r="Y537" s="192"/>
      <c r="Z537" s="192"/>
      <c r="AA537" s="192"/>
      <c r="AB537" s="192"/>
      <c r="AC537" s="192"/>
      <c r="AD537" s="192"/>
      <c r="AE537" s="192"/>
      <c r="AF537" s="192"/>
      <c r="AG537" s="192"/>
      <c r="AH537" s="192"/>
      <c r="AI537" s="192"/>
      <c r="AJ537" s="192"/>
      <c r="AK537" s="192"/>
      <c r="AL537" s="192"/>
      <c r="AM537" s="192"/>
    </row>
    <row r="538" spans="8:39">
      <c r="H538" s="105"/>
      <c r="I538" s="105"/>
      <c r="J538" s="105"/>
      <c r="K538" s="192"/>
      <c r="L538" s="192"/>
      <c r="M538" s="192"/>
      <c r="N538" s="192"/>
      <c r="O538" s="192"/>
      <c r="P538" s="192"/>
      <c r="Q538" s="192"/>
      <c r="R538" s="192"/>
      <c r="S538" s="192"/>
      <c r="T538" s="192"/>
      <c r="U538" s="192"/>
      <c r="V538" s="192"/>
      <c r="W538" s="192"/>
      <c r="X538" s="192"/>
      <c r="Y538" s="192"/>
      <c r="Z538" s="192"/>
      <c r="AA538" s="192"/>
      <c r="AB538" s="192"/>
      <c r="AC538" s="192"/>
      <c r="AD538" s="192"/>
      <c r="AE538" s="192"/>
      <c r="AF538" s="192"/>
      <c r="AG538" s="192"/>
      <c r="AH538" s="192"/>
      <c r="AI538" s="192"/>
      <c r="AJ538" s="192"/>
      <c r="AK538" s="192"/>
      <c r="AL538" s="192"/>
      <c r="AM538" s="192"/>
    </row>
    <row r="539" spans="8:39">
      <c r="H539" s="105"/>
      <c r="I539" s="105"/>
      <c r="J539" s="105"/>
      <c r="K539" s="192"/>
      <c r="L539" s="192"/>
      <c r="M539" s="192"/>
      <c r="N539" s="192"/>
      <c r="O539" s="192"/>
      <c r="P539" s="192"/>
      <c r="Q539" s="192"/>
      <c r="R539" s="192"/>
      <c r="S539" s="192"/>
      <c r="T539" s="192"/>
      <c r="U539" s="192"/>
      <c r="V539" s="192"/>
      <c r="W539" s="192"/>
      <c r="X539" s="192"/>
      <c r="Y539" s="192"/>
      <c r="Z539" s="192"/>
      <c r="AA539" s="192"/>
      <c r="AB539" s="192"/>
      <c r="AC539" s="192"/>
      <c r="AD539" s="192"/>
      <c r="AE539" s="192"/>
      <c r="AF539" s="192"/>
      <c r="AG539" s="192"/>
      <c r="AH539" s="192"/>
      <c r="AI539" s="192"/>
      <c r="AJ539" s="192"/>
      <c r="AK539" s="192"/>
      <c r="AL539" s="192"/>
      <c r="AM539" s="192"/>
    </row>
    <row r="540" spans="8:39">
      <c r="H540" s="105"/>
      <c r="I540" s="105"/>
      <c r="J540" s="105"/>
      <c r="K540" s="192"/>
      <c r="L540" s="192"/>
      <c r="M540" s="192"/>
      <c r="N540" s="192"/>
      <c r="O540" s="192"/>
      <c r="P540" s="192"/>
      <c r="Q540" s="192"/>
      <c r="R540" s="192"/>
      <c r="S540" s="192"/>
      <c r="T540" s="192"/>
      <c r="U540" s="192"/>
      <c r="V540" s="192"/>
      <c r="W540" s="192"/>
      <c r="X540" s="192"/>
      <c r="Y540" s="192"/>
      <c r="Z540" s="192"/>
      <c r="AA540" s="192"/>
      <c r="AB540" s="192"/>
      <c r="AC540" s="192"/>
      <c r="AD540" s="192"/>
      <c r="AE540" s="192"/>
      <c r="AF540" s="192"/>
      <c r="AG540" s="192"/>
      <c r="AH540" s="192"/>
      <c r="AI540" s="192"/>
      <c r="AJ540" s="192"/>
      <c r="AK540" s="192"/>
      <c r="AL540" s="192"/>
      <c r="AM540" s="192"/>
    </row>
    <row r="541" spans="8:39">
      <c r="H541" s="105"/>
      <c r="I541" s="105"/>
      <c r="J541" s="105"/>
      <c r="K541" s="192"/>
      <c r="L541" s="192"/>
      <c r="M541" s="192"/>
      <c r="N541" s="192"/>
      <c r="O541" s="192"/>
      <c r="P541" s="192"/>
      <c r="Q541" s="192"/>
      <c r="R541" s="192"/>
      <c r="S541" s="192"/>
      <c r="T541" s="192"/>
      <c r="U541" s="192"/>
      <c r="V541" s="192"/>
      <c r="W541" s="192"/>
      <c r="X541" s="192"/>
      <c r="Y541" s="192"/>
      <c r="Z541" s="192"/>
      <c r="AA541" s="192"/>
      <c r="AB541" s="192"/>
      <c r="AC541" s="192"/>
      <c r="AD541" s="192"/>
      <c r="AE541" s="192"/>
      <c r="AF541" s="192"/>
      <c r="AG541" s="192"/>
      <c r="AH541" s="192"/>
      <c r="AI541" s="192"/>
      <c r="AJ541" s="192"/>
      <c r="AK541" s="192"/>
      <c r="AL541" s="192"/>
      <c r="AM541" s="192"/>
    </row>
    <row r="542" spans="8:39">
      <c r="H542" s="105"/>
      <c r="I542" s="105"/>
      <c r="J542" s="105"/>
      <c r="K542" s="192"/>
      <c r="L542" s="192"/>
      <c r="M542" s="192"/>
      <c r="N542" s="192"/>
      <c r="O542" s="192"/>
      <c r="P542" s="192"/>
      <c r="Q542" s="192"/>
      <c r="R542" s="192"/>
      <c r="S542" s="192"/>
      <c r="T542" s="192"/>
      <c r="U542" s="192"/>
      <c r="V542" s="192"/>
      <c r="W542" s="192"/>
      <c r="X542" s="192"/>
      <c r="Y542" s="192"/>
      <c r="Z542" s="192"/>
      <c r="AA542" s="192"/>
      <c r="AB542" s="192"/>
      <c r="AC542" s="192"/>
      <c r="AD542" s="192"/>
      <c r="AE542" s="192"/>
      <c r="AF542" s="192"/>
      <c r="AG542" s="192"/>
      <c r="AH542" s="192"/>
      <c r="AI542" s="192"/>
      <c r="AJ542" s="192"/>
      <c r="AK542" s="192"/>
      <c r="AL542" s="192"/>
      <c r="AM542" s="192"/>
    </row>
    <row r="543" spans="8:39">
      <c r="H543" s="105"/>
      <c r="I543" s="105"/>
      <c r="J543" s="105"/>
      <c r="K543" s="192"/>
      <c r="L543" s="192"/>
      <c r="M543" s="192"/>
      <c r="N543" s="192"/>
      <c r="O543" s="192"/>
      <c r="P543" s="192"/>
      <c r="Q543" s="192"/>
      <c r="R543" s="192"/>
      <c r="S543" s="192"/>
      <c r="T543" s="192"/>
      <c r="U543" s="192"/>
      <c r="V543" s="192"/>
      <c r="W543" s="192"/>
      <c r="X543" s="192"/>
      <c r="Y543" s="192"/>
      <c r="Z543" s="192"/>
      <c r="AA543" s="192"/>
      <c r="AB543" s="192"/>
      <c r="AC543" s="192"/>
      <c r="AD543" s="192"/>
      <c r="AE543" s="192"/>
      <c r="AF543" s="192"/>
      <c r="AG543" s="192"/>
      <c r="AH543" s="192"/>
      <c r="AI543" s="192"/>
      <c r="AJ543" s="192"/>
      <c r="AK543" s="192"/>
      <c r="AL543" s="192"/>
      <c r="AM543" s="192"/>
    </row>
    <row r="544" spans="8:39">
      <c r="H544" s="105"/>
      <c r="I544" s="105"/>
      <c r="J544" s="105"/>
      <c r="K544" s="192"/>
      <c r="L544" s="192"/>
      <c r="M544" s="192"/>
      <c r="N544" s="192"/>
      <c r="O544" s="192"/>
      <c r="P544" s="192"/>
      <c r="Q544" s="192"/>
      <c r="R544" s="192"/>
      <c r="S544" s="192"/>
      <c r="T544" s="192"/>
      <c r="U544" s="192"/>
      <c r="V544" s="192"/>
      <c r="W544" s="192"/>
      <c r="X544" s="192"/>
      <c r="Y544" s="192"/>
      <c r="Z544" s="192"/>
      <c r="AA544" s="192"/>
      <c r="AB544" s="192"/>
      <c r="AC544" s="192"/>
      <c r="AD544" s="192"/>
      <c r="AE544" s="192"/>
      <c r="AF544" s="192"/>
      <c r="AG544" s="192"/>
      <c r="AH544" s="192"/>
      <c r="AI544" s="192"/>
      <c r="AJ544" s="192"/>
      <c r="AK544" s="192"/>
      <c r="AL544" s="192"/>
      <c r="AM544" s="192"/>
    </row>
  </sheetData>
  <mergeCells count="12">
    <mergeCell ref="B32:E32"/>
    <mergeCell ref="H1:I1"/>
    <mergeCell ref="H2:I2"/>
    <mergeCell ref="H3:I4"/>
    <mergeCell ref="B5:E6"/>
    <mergeCell ref="H5:I5"/>
    <mergeCell ref="B25:I25"/>
    <mergeCell ref="B27:E27"/>
    <mergeCell ref="B28:E28"/>
    <mergeCell ref="B29:E29"/>
    <mergeCell ref="B30:E30"/>
    <mergeCell ref="B31:E31"/>
  </mergeCells>
  <pageMargins left="0.25" right="0.25" top="0.5" bottom="0.5" header="0.3" footer="0.3"/>
  <pageSetup scale="77" orientation="landscape" r:id="rId1"/>
  <headerFooter>
    <oddFooter>&amp;L&amp;F&amp;CConfidential &amp;&amp; Proprietary
Copyright 2019
Hitachi Consulting&amp;RPage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3951E-DF5D-425A-8D5C-5B2D761B0DCA}">
  <sheetPr>
    <tabColor rgb="FF00B0F0"/>
  </sheetPr>
  <dimension ref="A1:F9"/>
  <sheetViews>
    <sheetView workbookViewId="0">
      <selection activeCell="D8" sqref="D8"/>
    </sheetView>
  </sheetViews>
  <sheetFormatPr defaultRowHeight="12.75"/>
  <cols>
    <col min="1" max="1" width="16.28515625" customWidth="1"/>
    <col min="2" max="2" width="27.28515625" customWidth="1"/>
    <col min="3" max="3" width="22.28515625" customWidth="1"/>
    <col min="4" max="4" width="36.140625" customWidth="1"/>
    <col min="5" max="6" width="0" hidden="1" customWidth="1"/>
  </cols>
  <sheetData>
    <row r="1" spans="1:6">
      <c r="A1" s="86"/>
      <c r="B1" s="86"/>
      <c r="C1" s="482"/>
      <c r="D1" s="482"/>
    </row>
    <row r="2" spans="1:6">
      <c r="A2" s="86"/>
      <c r="B2" s="86"/>
      <c r="C2" s="482"/>
      <c r="D2" s="831" t="s">
        <v>21</v>
      </c>
    </row>
    <row r="3" spans="1:6" ht="25.5">
      <c r="A3" s="111"/>
      <c r="B3" s="86"/>
      <c r="C3" s="482"/>
      <c r="D3" s="831"/>
    </row>
    <row r="4" spans="1:6">
      <c r="A4" s="832"/>
      <c r="B4" s="832"/>
      <c r="C4" s="482"/>
      <c r="D4" s="831"/>
    </row>
    <row r="5" spans="1:6">
      <c r="A5" s="832"/>
      <c r="B5" s="832"/>
      <c r="C5" s="86"/>
      <c r="D5" s="152" t="str">
        <f>CONCATENATE("Section Completion Rate:  ",((SUM(E8:F9))/2)*100,"%")</f>
        <v>Section Completion Rate:  0%</v>
      </c>
    </row>
    <row r="6" spans="1:6" ht="25.5">
      <c r="A6" s="501"/>
      <c r="B6" s="501"/>
      <c r="C6" s="86"/>
      <c r="D6" s="544" t="s">
        <v>22</v>
      </c>
    </row>
    <row r="7" spans="1:6">
      <c r="A7" s="91" t="s">
        <v>23</v>
      </c>
      <c r="B7" s="90" t="s">
        <v>24</v>
      </c>
      <c r="C7" s="90" t="s">
        <v>25</v>
      </c>
      <c r="D7" s="92" t="s">
        <v>26</v>
      </c>
    </row>
    <row r="8" spans="1:6" ht="33.75">
      <c r="A8" s="833" t="s">
        <v>27</v>
      </c>
      <c r="B8" s="473" t="s">
        <v>28</v>
      </c>
      <c r="C8" s="478" t="s">
        <v>29</v>
      </c>
      <c r="D8" s="545"/>
      <c r="E8">
        <f>COUNTIF(D8,"United States")</f>
        <v>0</v>
      </c>
      <c r="F8">
        <f>COUNTIF(D8,"Canada")</f>
        <v>0</v>
      </c>
    </row>
    <row r="9" spans="1:6" ht="36.6" customHeight="1">
      <c r="A9" s="834"/>
      <c r="B9" s="473" t="s">
        <v>30</v>
      </c>
      <c r="C9" s="471" t="s">
        <v>31</v>
      </c>
      <c r="D9" s="545"/>
      <c r="E9">
        <f>COUNTIF(D9,"Fixed Services")</f>
        <v>0</v>
      </c>
      <c r="F9">
        <f>COUNTIF(D9,"Wireless Carrier")</f>
        <v>0</v>
      </c>
    </row>
  </sheetData>
  <protectedRanges>
    <protectedRange sqref="D9" name="Data Entry 1.10_2_1_2"/>
    <protectedRange sqref="D8" name="Data Entry 1.10_2_1_2_1"/>
  </protectedRanges>
  <mergeCells count="3">
    <mergeCell ref="D2:D4"/>
    <mergeCell ref="A4:B5"/>
    <mergeCell ref="A8:A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02FE40C-6262-456D-BA3E-C4E9DE3A7490}">
          <x14:formula1>
            <xm:f>Sheet1!$A$2:$A$3</xm:f>
          </x14:formula1>
          <xm:sqref>D8</xm:sqref>
        </x14:dataValidation>
        <x14:dataValidation type="list" allowBlank="1" showInputMessage="1" showErrorMessage="1" xr:uid="{E5751810-876A-4970-9BD4-A93CA8BB43C3}">
          <x14:formula1>
            <xm:f>Sheet1!$B$2:$B$3</xm:f>
          </x14:formula1>
          <xm:sqref>D9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00B0F0"/>
    <pageSetUpPr fitToPage="1"/>
  </sheetPr>
  <dimension ref="A1:R616"/>
  <sheetViews>
    <sheetView zoomScale="90" zoomScaleNormal="90" workbookViewId="0">
      <pane ySplit="9" topLeftCell="A10" activePane="bottomLeft" state="frozen"/>
      <selection pane="bottomLeft" activeCell="F10" sqref="F10"/>
      <selection activeCell="D1" sqref="D1"/>
    </sheetView>
  </sheetViews>
  <sheetFormatPr defaultColWidth="9.28515625" defaultRowHeight="11.25" outlineLevelRow="1" outlineLevelCol="1"/>
  <cols>
    <col min="1" max="1" width="15.42578125" style="98" customWidth="1"/>
    <col min="2" max="2" width="20.7109375" style="86" customWidth="1"/>
    <col min="3" max="3" width="10.7109375" style="104" customWidth="1"/>
    <col min="4" max="4" width="55.5703125" style="484" hidden="1" customWidth="1" outlineLevel="1"/>
    <col min="5" max="5" width="55.5703125" style="458" customWidth="1" collapsed="1"/>
    <col min="6" max="6" width="16" style="86" customWidth="1"/>
    <col min="7" max="7" width="13.28515625" style="86" bestFit="1" customWidth="1"/>
    <col min="8" max="8" width="14.140625" style="86" bestFit="1" customWidth="1"/>
    <col min="9" max="9" width="15.7109375" style="86" bestFit="1" customWidth="1"/>
    <col min="10" max="17" width="12.7109375" style="86" customWidth="1"/>
    <col min="18" max="18" width="30.5703125" style="86" customWidth="1"/>
    <col min="19" max="16384" width="9.28515625" style="86"/>
  </cols>
  <sheetData>
    <row r="1" spans="1:18" ht="15" customHeight="1">
      <c r="A1" s="86"/>
      <c r="D1" s="483"/>
      <c r="E1" s="482"/>
      <c r="F1" s="837"/>
      <c r="G1" s="837"/>
      <c r="H1" s="837"/>
      <c r="I1" s="837"/>
      <c r="J1" s="837"/>
      <c r="K1" s="110"/>
      <c r="L1" s="110"/>
      <c r="M1" s="110"/>
      <c r="N1" s="110"/>
      <c r="O1" s="110"/>
      <c r="P1" s="110"/>
      <c r="Q1" s="110"/>
    </row>
    <row r="2" spans="1:18" ht="15" customHeight="1">
      <c r="A2" s="86"/>
      <c r="D2" s="483"/>
      <c r="E2" s="482"/>
      <c r="F2" s="831" t="s">
        <v>32</v>
      </c>
      <c r="G2" s="831"/>
      <c r="H2" s="831"/>
      <c r="I2" s="831"/>
      <c r="J2" s="831"/>
      <c r="K2" s="104"/>
      <c r="L2" s="104"/>
      <c r="M2" s="104"/>
      <c r="N2" s="104"/>
      <c r="O2" s="104"/>
      <c r="P2" s="104"/>
      <c r="Q2" s="104"/>
    </row>
    <row r="3" spans="1:18" ht="15" customHeight="1">
      <c r="A3" s="111"/>
      <c r="C3" s="112"/>
      <c r="E3" s="482"/>
      <c r="F3" s="831"/>
      <c r="G3" s="831"/>
      <c r="H3" s="831"/>
      <c r="I3" s="831"/>
      <c r="J3" s="831"/>
    </row>
    <row r="4" spans="1:18" ht="15" customHeight="1" outlineLevel="1">
      <c r="A4" s="832" t="s">
        <v>33</v>
      </c>
      <c r="B4" s="832"/>
      <c r="C4" s="101"/>
      <c r="E4" s="482"/>
      <c r="F4" s="831"/>
      <c r="G4" s="831"/>
      <c r="H4" s="831"/>
      <c r="I4" s="831"/>
      <c r="J4" s="831"/>
    </row>
    <row r="5" spans="1:18" ht="15" customHeight="1" outlineLevel="1">
      <c r="A5" s="832"/>
      <c r="B5" s="832"/>
      <c r="E5" s="86"/>
    </row>
    <row r="6" spans="1:18" ht="15" customHeight="1" outlineLevel="1">
      <c r="A6" s="501"/>
      <c r="B6" s="501"/>
      <c r="C6" s="468"/>
      <c r="D6" s="485"/>
      <c r="E6" s="86"/>
      <c r="F6" s="172" t="s">
        <v>22</v>
      </c>
      <c r="G6" s="171"/>
      <c r="H6" s="171"/>
      <c r="I6" s="171"/>
      <c r="J6" s="171"/>
      <c r="K6" s="171"/>
      <c r="L6" s="171"/>
      <c r="M6" s="171"/>
      <c r="N6" s="171"/>
      <c r="O6" s="171"/>
      <c r="P6" s="171"/>
      <c r="Q6" s="768"/>
      <c r="R6" s="82" t="s">
        <v>34</v>
      </c>
    </row>
    <row r="7" spans="1:18" s="149" customFormat="1" ht="15" customHeight="1" outlineLevel="1">
      <c r="A7" s="501"/>
      <c r="B7" s="501"/>
      <c r="D7" s="486"/>
      <c r="E7" s="152" t="str">
        <f>CONCATENATE("Section Completion Rate:  ",ROUND(SUM((R90+R91+R93)/R95)*100,0),"%")</f>
        <v>Section Completion Rate:  0%</v>
      </c>
      <c r="F7" s="173" t="s">
        <v>35</v>
      </c>
      <c r="G7" s="150"/>
      <c r="H7" s="150"/>
      <c r="I7" s="150"/>
      <c r="J7" s="150"/>
      <c r="K7" s="150"/>
      <c r="L7" s="150"/>
      <c r="M7" s="150"/>
      <c r="N7" s="150"/>
      <c r="O7" s="150"/>
      <c r="P7" s="150"/>
      <c r="Q7" s="150"/>
      <c r="R7" s="151"/>
    </row>
    <row r="8" spans="1:18" ht="15" customHeight="1" outlineLevel="1">
      <c r="C8" s="102"/>
      <c r="E8" s="86"/>
      <c r="F8" s="134" t="s">
        <v>36</v>
      </c>
    </row>
    <row r="9" spans="1:18" s="524" customFormat="1" ht="15" customHeight="1" thickBot="1">
      <c r="A9" s="91" t="s">
        <v>23</v>
      </c>
      <c r="B9" s="90" t="s">
        <v>24</v>
      </c>
      <c r="C9" s="91" t="s">
        <v>37</v>
      </c>
      <c r="D9" s="525" t="s">
        <v>38</v>
      </c>
      <c r="E9" s="90" t="s">
        <v>25</v>
      </c>
      <c r="F9" s="92" t="s">
        <v>39</v>
      </c>
      <c r="G9" s="92" t="s">
        <v>40</v>
      </c>
      <c r="H9" s="92" t="s">
        <v>41</v>
      </c>
      <c r="I9" s="92" t="s">
        <v>42</v>
      </c>
      <c r="J9" s="92" t="s">
        <v>43</v>
      </c>
      <c r="K9" s="92" t="s">
        <v>44</v>
      </c>
      <c r="L9" s="92" t="s">
        <v>45</v>
      </c>
      <c r="M9" s="92" t="s">
        <v>46</v>
      </c>
      <c r="N9" s="92" t="s">
        <v>47</v>
      </c>
      <c r="O9" s="92" t="s">
        <v>48</v>
      </c>
      <c r="P9" s="92" t="s">
        <v>49</v>
      </c>
      <c r="Q9" s="92" t="s">
        <v>50</v>
      </c>
      <c r="R9" s="93" t="s">
        <v>34</v>
      </c>
    </row>
    <row r="10" spans="1:18" ht="24.6" customHeight="1">
      <c r="A10" s="119" t="s">
        <v>51</v>
      </c>
      <c r="B10" s="87" t="s">
        <v>52</v>
      </c>
      <c r="C10" s="472"/>
      <c r="D10" s="473"/>
      <c r="E10" s="115" t="s">
        <v>53</v>
      </c>
      <c r="F10" s="672"/>
      <c r="G10" s="168"/>
      <c r="H10" s="168"/>
      <c r="I10" s="169"/>
      <c r="J10" s="168"/>
      <c r="K10" s="168"/>
      <c r="L10" s="168"/>
      <c r="M10" s="168"/>
      <c r="N10" s="168"/>
      <c r="O10" s="168"/>
      <c r="P10" s="168"/>
      <c r="Q10" s="673"/>
      <c r="R10" s="656"/>
    </row>
    <row r="11" spans="1:18" ht="24.6" customHeight="1">
      <c r="A11" s="99"/>
      <c r="B11" s="87" t="s">
        <v>54</v>
      </c>
      <c r="C11" s="108" t="s">
        <v>55</v>
      </c>
      <c r="D11" s="471" t="s">
        <v>56</v>
      </c>
      <c r="E11" s="89" t="s">
        <v>57</v>
      </c>
      <c r="F11" s="228"/>
      <c r="G11" s="213"/>
      <c r="H11" s="213"/>
      <c r="I11" s="213"/>
      <c r="J11" s="213"/>
      <c r="K11" s="213"/>
      <c r="L11" s="213"/>
      <c r="M11" s="213"/>
      <c r="N11" s="213"/>
      <c r="O11" s="213"/>
      <c r="P11" s="213"/>
      <c r="Q11" s="674"/>
      <c r="R11" s="657"/>
    </row>
    <row r="12" spans="1:18" ht="24.6" customHeight="1">
      <c r="A12" s="99"/>
      <c r="B12" s="87"/>
      <c r="C12" s="108" t="s">
        <v>58</v>
      </c>
      <c r="D12" s="471" t="s">
        <v>59</v>
      </c>
      <c r="E12" s="89" t="s">
        <v>60</v>
      </c>
      <c r="F12" s="228"/>
      <c r="G12" s="213"/>
      <c r="H12" s="213"/>
      <c r="I12" s="213"/>
      <c r="J12" s="213"/>
      <c r="K12" s="213"/>
      <c r="L12" s="213"/>
      <c r="M12" s="213"/>
      <c r="N12" s="213"/>
      <c r="O12" s="213"/>
      <c r="P12" s="213"/>
      <c r="Q12" s="674"/>
      <c r="R12" s="658"/>
    </row>
    <row r="13" spans="1:18" ht="24.6" customHeight="1">
      <c r="A13" s="99"/>
      <c r="B13" s="87"/>
      <c r="C13" s="108" t="s">
        <v>61</v>
      </c>
      <c r="D13" s="471" t="s">
        <v>62</v>
      </c>
      <c r="E13" s="89" t="s">
        <v>63</v>
      </c>
      <c r="F13" s="228"/>
      <c r="G13" s="213"/>
      <c r="H13" s="213"/>
      <c r="I13" s="213"/>
      <c r="J13" s="213"/>
      <c r="K13" s="213"/>
      <c r="L13" s="213"/>
      <c r="M13" s="213"/>
      <c r="N13" s="213"/>
      <c r="O13" s="213"/>
      <c r="P13" s="213"/>
      <c r="Q13" s="674"/>
      <c r="R13" s="658"/>
    </row>
    <row r="14" spans="1:18" ht="24.6" customHeight="1">
      <c r="A14" s="117"/>
      <c r="B14" s="87"/>
      <c r="C14" s="108" t="s">
        <v>64</v>
      </c>
      <c r="D14" s="471" t="s">
        <v>65</v>
      </c>
      <c r="E14" s="89" t="s">
        <v>66</v>
      </c>
      <c r="F14" s="228"/>
      <c r="G14" s="213"/>
      <c r="H14" s="213"/>
      <c r="I14" s="213"/>
      <c r="J14" s="213"/>
      <c r="K14" s="213"/>
      <c r="L14" s="213"/>
      <c r="M14" s="213"/>
      <c r="N14" s="213"/>
      <c r="O14" s="213"/>
      <c r="P14" s="213"/>
      <c r="Q14" s="674"/>
      <c r="R14" s="658"/>
    </row>
    <row r="15" spans="1:18" ht="24.6" customHeight="1">
      <c r="A15" s="212"/>
      <c r="B15" s="361"/>
      <c r="C15" s="107">
        <v>1</v>
      </c>
      <c r="D15" s="471"/>
      <c r="E15" s="648" t="s">
        <v>67</v>
      </c>
      <c r="F15" s="675">
        <f t="shared" ref="F15:K15" si="0">IF(COUNTIF(F11:F14, "na"), "na", SUM(F11:F14))</f>
        <v>0</v>
      </c>
      <c r="G15" s="95">
        <f t="shared" si="0"/>
        <v>0</v>
      </c>
      <c r="H15" s="95">
        <f t="shared" si="0"/>
        <v>0</v>
      </c>
      <c r="I15" s="95">
        <f t="shared" si="0"/>
        <v>0</v>
      </c>
      <c r="J15" s="95">
        <f t="shared" si="0"/>
        <v>0</v>
      </c>
      <c r="K15" s="95">
        <f t="shared" si="0"/>
        <v>0</v>
      </c>
      <c r="L15" s="95">
        <f t="shared" ref="L15:Q15" si="1">IF(COUNTIF(L11:L14, "na"), "na", SUM(L11:L14))</f>
        <v>0</v>
      </c>
      <c r="M15" s="95">
        <f t="shared" si="1"/>
        <v>0</v>
      </c>
      <c r="N15" s="95">
        <f t="shared" si="1"/>
        <v>0</v>
      </c>
      <c r="O15" s="95">
        <f t="shared" si="1"/>
        <v>0</v>
      </c>
      <c r="P15" s="95">
        <f t="shared" si="1"/>
        <v>0</v>
      </c>
      <c r="Q15" s="676">
        <f t="shared" si="1"/>
        <v>0</v>
      </c>
      <c r="R15" s="659"/>
    </row>
    <row r="16" spans="1:18" ht="24.6" customHeight="1">
      <c r="A16" s="117" t="s">
        <v>51</v>
      </c>
      <c r="B16" s="356" t="s">
        <v>52</v>
      </c>
      <c r="C16" s="472"/>
      <c r="D16" s="473"/>
      <c r="E16" s="115" t="s">
        <v>68</v>
      </c>
      <c r="F16" s="677"/>
      <c r="G16" s="170"/>
      <c r="H16" s="170"/>
      <c r="I16" s="170"/>
      <c r="J16" s="170"/>
      <c r="K16" s="170"/>
      <c r="L16" s="170"/>
      <c r="M16" s="170"/>
      <c r="N16" s="170"/>
      <c r="O16" s="170"/>
      <c r="P16" s="170"/>
      <c r="Q16" s="678"/>
      <c r="R16" s="660"/>
    </row>
    <row r="17" spans="1:18" ht="24.6" customHeight="1">
      <c r="A17" s="117"/>
      <c r="B17" s="87" t="s">
        <v>69</v>
      </c>
      <c r="C17" s="108" t="s">
        <v>70</v>
      </c>
      <c r="D17" s="487" t="s">
        <v>71</v>
      </c>
      <c r="E17" s="89" t="s">
        <v>72</v>
      </c>
      <c r="F17" s="228"/>
      <c r="G17" s="213"/>
      <c r="H17" s="213"/>
      <c r="I17" s="213"/>
      <c r="J17" s="213"/>
      <c r="K17" s="213"/>
      <c r="L17" s="213"/>
      <c r="M17" s="213"/>
      <c r="N17" s="213"/>
      <c r="O17" s="213"/>
      <c r="P17" s="213"/>
      <c r="Q17" s="674"/>
      <c r="R17" s="657"/>
    </row>
    <row r="18" spans="1:18" ht="24.6" customHeight="1">
      <c r="A18" s="117"/>
      <c r="B18" s="87"/>
      <c r="C18" s="210" t="s">
        <v>73</v>
      </c>
      <c r="D18" s="487" t="s">
        <v>74</v>
      </c>
      <c r="E18" s="649" t="s">
        <v>75</v>
      </c>
      <c r="F18" s="228"/>
      <c r="G18" s="213"/>
      <c r="H18" s="213"/>
      <c r="I18" s="213"/>
      <c r="J18" s="213"/>
      <c r="K18" s="213"/>
      <c r="L18" s="213"/>
      <c r="M18" s="213"/>
      <c r="N18" s="213"/>
      <c r="O18" s="213"/>
      <c r="P18" s="213"/>
      <c r="Q18" s="674"/>
      <c r="R18" s="657"/>
    </row>
    <row r="19" spans="1:18" ht="24.6" customHeight="1">
      <c r="A19" s="117"/>
      <c r="B19" s="87"/>
      <c r="C19" s="210" t="s">
        <v>76</v>
      </c>
      <c r="D19" s="487" t="s">
        <v>77</v>
      </c>
      <c r="E19" s="649" t="s">
        <v>78</v>
      </c>
      <c r="F19" s="228"/>
      <c r="G19" s="213"/>
      <c r="H19" s="213"/>
      <c r="I19" s="213"/>
      <c r="J19" s="213"/>
      <c r="K19" s="213"/>
      <c r="L19" s="213"/>
      <c r="M19" s="213"/>
      <c r="N19" s="213"/>
      <c r="O19" s="213"/>
      <c r="P19" s="213"/>
      <c r="Q19" s="674"/>
      <c r="R19" s="657"/>
    </row>
    <row r="20" spans="1:18" ht="24.6" customHeight="1">
      <c r="A20" s="117"/>
      <c r="B20" s="87"/>
      <c r="C20" s="210" t="s">
        <v>79</v>
      </c>
      <c r="D20" s="487" t="s">
        <v>80</v>
      </c>
      <c r="E20" s="649" t="s">
        <v>81</v>
      </c>
      <c r="F20" s="228"/>
      <c r="G20" s="213"/>
      <c r="H20" s="213"/>
      <c r="I20" s="213"/>
      <c r="J20" s="213"/>
      <c r="K20" s="213"/>
      <c r="L20" s="213"/>
      <c r="M20" s="213"/>
      <c r="N20" s="213"/>
      <c r="O20" s="213"/>
      <c r="P20" s="213"/>
      <c r="Q20" s="674"/>
      <c r="R20" s="657"/>
    </row>
    <row r="21" spans="1:18" ht="24.6" customHeight="1">
      <c r="A21" s="117"/>
      <c r="B21" s="87"/>
      <c r="C21" s="210" t="s">
        <v>82</v>
      </c>
      <c r="D21" s="487" t="s">
        <v>83</v>
      </c>
      <c r="E21" s="649" t="s">
        <v>84</v>
      </c>
      <c r="F21" s="228"/>
      <c r="G21" s="213"/>
      <c r="H21" s="213"/>
      <c r="I21" s="213"/>
      <c r="J21" s="213"/>
      <c r="K21" s="213"/>
      <c r="L21" s="213"/>
      <c r="M21" s="213"/>
      <c r="N21" s="213"/>
      <c r="O21" s="213"/>
      <c r="P21" s="213"/>
      <c r="Q21" s="674"/>
      <c r="R21" s="657"/>
    </row>
    <row r="22" spans="1:18" ht="24.6" customHeight="1">
      <c r="A22" s="117"/>
      <c r="B22" s="87"/>
      <c r="C22" s="210">
        <v>2.1</v>
      </c>
      <c r="D22" s="487"/>
      <c r="E22" s="650" t="s">
        <v>85</v>
      </c>
      <c r="F22" s="679">
        <f t="shared" ref="F22:K22" si="2">IF(COUNTIF(F17:F21, "na"), "na", SUM(F17:F21))</f>
        <v>0</v>
      </c>
      <c r="G22" s="96">
        <f t="shared" si="2"/>
        <v>0</v>
      </c>
      <c r="H22" s="96">
        <f t="shared" si="2"/>
        <v>0</v>
      </c>
      <c r="I22" s="96">
        <f t="shared" si="2"/>
        <v>0</v>
      </c>
      <c r="J22" s="96">
        <f t="shared" si="2"/>
        <v>0</v>
      </c>
      <c r="K22" s="96">
        <f t="shared" si="2"/>
        <v>0</v>
      </c>
      <c r="L22" s="96">
        <f t="shared" ref="L22:Q22" si="3">IF(COUNTIF(L17:L21, "na"), "na", SUM(L17:L21))</f>
        <v>0</v>
      </c>
      <c r="M22" s="96">
        <f t="shared" si="3"/>
        <v>0</v>
      </c>
      <c r="N22" s="96">
        <f t="shared" si="3"/>
        <v>0</v>
      </c>
      <c r="O22" s="96">
        <f t="shared" si="3"/>
        <v>0</v>
      </c>
      <c r="P22" s="96">
        <f t="shared" si="3"/>
        <v>0</v>
      </c>
      <c r="Q22" s="680">
        <f t="shared" si="3"/>
        <v>0</v>
      </c>
      <c r="R22" s="657"/>
    </row>
    <row r="23" spans="1:18" ht="24.6" customHeight="1">
      <c r="A23" s="117"/>
      <c r="B23" s="87"/>
      <c r="C23" s="108">
        <v>2.2000000000000002</v>
      </c>
      <c r="D23" s="487" t="s">
        <v>86</v>
      </c>
      <c r="E23" s="648" t="s">
        <v>87</v>
      </c>
      <c r="F23" s="228"/>
      <c r="G23" s="213"/>
      <c r="H23" s="213"/>
      <c r="I23" s="213"/>
      <c r="J23" s="213"/>
      <c r="K23" s="213"/>
      <c r="L23" s="213"/>
      <c r="M23" s="213"/>
      <c r="N23" s="213"/>
      <c r="O23" s="213"/>
      <c r="P23" s="213"/>
      <c r="Q23" s="674"/>
      <c r="R23" s="657"/>
    </row>
    <row r="24" spans="1:18" ht="24.6" customHeight="1">
      <c r="A24" s="117"/>
      <c r="B24" s="87"/>
      <c r="C24" s="108">
        <v>2.2999999999999998</v>
      </c>
      <c r="D24" s="487" t="s">
        <v>88</v>
      </c>
      <c r="E24" s="89" t="s">
        <v>89</v>
      </c>
      <c r="F24" s="228"/>
      <c r="G24" s="213"/>
      <c r="H24" s="213"/>
      <c r="I24" s="213"/>
      <c r="J24" s="213"/>
      <c r="K24" s="213"/>
      <c r="L24" s="213"/>
      <c r="M24" s="213"/>
      <c r="N24" s="213"/>
      <c r="O24" s="213"/>
      <c r="P24" s="213"/>
      <c r="Q24" s="674"/>
      <c r="R24" s="657"/>
    </row>
    <row r="25" spans="1:18" ht="24.6" customHeight="1">
      <c r="A25" s="212"/>
      <c r="B25" s="361"/>
      <c r="C25" s="107">
        <v>2</v>
      </c>
      <c r="D25" s="473"/>
      <c r="E25" s="648" t="s">
        <v>90</v>
      </c>
      <c r="F25" s="681">
        <f t="shared" ref="F25:K25" si="4">IF(OR(F22="na",F23="na",F24="na"),"na",SUM(F22,F23,F24))</f>
        <v>0</v>
      </c>
      <c r="G25" s="109">
        <f t="shared" si="4"/>
        <v>0</v>
      </c>
      <c r="H25" s="109">
        <f t="shared" si="4"/>
        <v>0</v>
      </c>
      <c r="I25" s="109">
        <f t="shared" si="4"/>
        <v>0</v>
      </c>
      <c r="J25" s="109">
        <f t="shared" si="4"/>
        <v>0</v>
      </c>
      <c r="K25" s="109">
        <f t="shared" si="4"/>
        <v>0</v>
      </c>
      <c r="L25" s="109">
        <f t="shared" ref="L25:Q25" si="5">IF(OR(L22="na",L23="na",L24="na"),"na",SUM(L22,L23,L24))</f>
        <v>0</v>
      </c>
      <c r="M25" s="109">
        <f t="shared" si="5"/>
        <v>0</v>
      </c>
      <c r="N25" s="109">
        <f t="shared" si="5"/>
        <v>0</v>
      </c>
      <c r="O25" s="109">
        <f t="shared" si="5"/>
        <v>0</v>
      </c>
      <c r="P25" s="109">
        <f t="shared" si="5"/>
        <v>0</v>
      </c>
      <c r="Q25" s="682">
        <f t="shared" si="5"/>
        <v>0</v>
      </c>
      <c r="R25" s="661"/>
    </row>
    <row r="26" spans="1:18" ht="24.6" customHeight="1">
      <c r="A26" s="211" t="s">
        <v>51</v>
      </c>
      <c r="B26" s="211" t="s">
        <v>91</v>
      </c>
      <c r="C26" s="107"/>
      <c r="D26" s="471"/>
      <c r="E26" s="115" t="s">
        <v>92</v>
      </c>
      <c r="F26" s="683"/>
      <c r="G26" s="116"/>
      <c r="H26" s="116"/>
      <c r="I26" s="116"/>
      <c r="J26" s="116"/>
      <c r="K26" s="116"/>
      <c r="L26" s="116"/>
      <c r="M26" s="116"/>
      <c r="N26" s="116"/>
      <c r="O26" s="116"/>
      <c r="P26" s="116"/>
      <c r="Q26" s="684"/>
      <c r="R26" s="662"/>
    </row>
    <row r="27" spans="1:18" ht="24.6" customHeight="1">
      <c r="A27" s="117"/>
      <c r="B27" s="87"/>
      <c r="C27" s="108" t="s">
        <v>93</v>
      </c>
      <c r="D27" s="471" t="s">
        <v>94</v>
      </c>
      <c r="E27" s="649" t="s">
        <v>95</v>
      </c>
      <c r="F27" s="228"/>
      <c r="G27" s="213"/>
      <c r="H27" s="213"/>
      <c r="I27" s="213"/>
      <c r="J27" s="213"/>
      <c r="K27" s="213"/>
      <c r="L27" s="213"/>
      <c r="M27" s="213"/>
      <c r="N27" s="213"/>
      <c r="O27" s="213"/>
      <c r="P27" s="213"/>
      <c r="Q27" s="674"/>
      <c r="R27" s="657"/>
    </row>
    <row r="28" spans="1:18" ht="24.6" customHeight="1">
      <c r="A28" s="117"/>
      <c r="B28" s="87"/>
      <c r="C28" s="108" t="s">
        <v>96</v>
      </c>
      <c r="D28" s="471" t="s">
        <v>97</v>
      </c>
      <c r="E28" s="649" t="s">
        <v>98</v>
      </c>
      <c r="F28" s="228"/>
      <c r="G28" s="213"/>
      <c r="H28" s="213"/>
      <c r="I28" s="213"/>
      <c r="J28" s="213"/>
      <c r="K28" s="213"/>
      <c r="L28" s="213"/>
      <c r="M28" s="213"/>
      <c r="N28" s="213"/>
      <c r="O28" s="213"/>
      <c r="P28" s="213"/>
      <c r="Q28" s="674"/>
      <c r="R28" s="657"/>
    </row>
    <row r="29" spans="1:18" ht="24.6" customHeight="1">
      <c r="A29" s="117"/>
      <c r="B29" s="87"/>
      <c r="C29" s="107">
        <v>3</v>
      </c>
      <c r="D29" s="471"/>
      <c r="E29" s="650" t="s">
        <v>99</v>
      </c>
      <c r="F29" s="679">
        <f t="shared" ref="F29:K29" si="6">IF(COUNTIF(F27:F28,"na"),"na",SUM(F27:F28))</f>
        <v>0</v>
      </c>
      <c r="G29" s="96">
        <f t="shared" si="6"/>
        <v>0</v>
      </c>
      <c r="H29" s="96">
        <f t="shared" si="6"/>
        <v>0</v>
      </c>
      <c r="I29" s="96">
        <f t="shared" si="6"/>
        <v>0</v>
      </c>
      <c r="J29" s="96">
        <f t="shared" si="6"/>
        <v>0</v>
      </c>
      <c r="K29" s="96">
        <f t="shared" si="6"/>
        <v>0</v>
      </c>
      <c r="L29" s="96">
        <f t="shared" ref="L29:Q29" si="7">IF(COUNTIF(L27:L28,"na"),"na",SUM(L27:L28))</f>
        <v>0</v>
      </c>
      <c r="M29" s="96">
        <f t="shared" si="7"/>
        <v>0</v>
      </c>
      <c r="N29" s="96">
        <f t="shared" si="7"/>
        <v>0</v>
      </c>
      <c r="O29" s="96">
        <f t="shared" si="7"/>
        <v>0</v>
      </c>
      <c r="P29" s="96">
        <f t="shared" si="7"/>
        <v>0</v>
      </c>
      <c r="Q29" s="680">
        <f t="shared" si="7"/>
        <v>0</v>
      </c>
      <c r="R29" s="657"/>
    </row>
    <row r="30" spans="1:18" s="218" customFormat="1" ht="24.6" customHeight="1">
      <c r="A30" s="350" t="s">
        <v>51</v>
      </c>
      <c r="B30" s="214" t="s">
        <v>100</v>
      </c>
      <c r="C30" s="229"/>
      <c r="D30" s="471"/>
      <c r="E30" s="115" t="s">
        <v>101</v>
      </c>
      <c r="F30" s="215"/>
      <c r="G30" s="216"/>
      <c r="H30" s="216"/>
      <c r="I30" s="216"/>
      <c r="J30" s="216"/>
      <c r="K30" s="216"/>
      <c r="L30" s="216"/>
      <c r="M30" s="216"/>
      <c r="N30" s="216"/>
      <c r="O30" s="216"/>
      <c r="P30" s="216"/>
      <c r="Q30" s="685"/>
      <c r="R30" s="663"/>
    </row>
    <row r="31" spans="1:18" s="218" customFormat="1" ht="24.6" customHeight="1">
      <c r="A31" s="219"/>
      <c r="B31" s="220"/>
      <c r="C31" s="224">
        <v>4.0999999999999996</v>
      </c>
      <c r="D31" s="471" t="s">
        <v>102</v>
      </c>
      <c r="E31" s="650" t="s">
        <v>103</v>
      </c>
      <c r="F31" s="228"/>
      <c r="G31" s="213"/>
      <c r="H31" s="213"/>
      <c r="I31" s="213"/>
      <c r="J31" s="213"/>
      <c r="K31" s="213"/>
      <c r="L31" s="213"/>
      <c r="M31" s="213"/>
      <c r="N31" s="213"/>
      <c r="O31" s="213"/>
      <c r="P31" s="213"/>
      <c r="Q31" s="674"/>
      <c r="R31" s="664"/>
    </row>
    <row r="32" spans="1:18" s="218" customFormat="1" ht="24.6" customHeight="1">
      <c r="A32" s="219"/>
      <c r="B32" s="220"/>
      <c r="C32" s="224">
        <v>4.2</v>
      </c>
      <c r="D32" s="471" t="s">
        <v>102</v>
      </c>
      <c r="E32" s="650" t="s">
        <v>104</v>
      </c>
      <c r="F32" s="228"/>
      <c r="G32" s="213"/>
      <c r="H32" s="213"/>
      <c r="I32" s="213"/>
      <c r="J32" s="213"/>
      <c r="K32" s="213"/>
      <c r="L32" s="213"/>
      <c r="M32" s="213"/>
      <c r="N32" s="213"/>
      <c r="O32" s="213"/>
      <c r="P32" s="213"/>
      <c r="Q32" s="674"/>
      <c r="R32" s="664"/>
    </row>
    <row r="33" spans="1:18" s="218" customFormat="1" ht="24.6" customHeight="1">
      <c r="A33" s="219"/>
      <c r="B33" s="220"/>
      <c r="C33" s="229">
        <v>4.3</v>
      </c>
      <c r="D33" s="471" t="s">
        <v>102</v>
      </c>
      <c r="E33" s="89" t="s">
        <v>105</v>
      </c>
      <c r="F33" s="228"/>
      <c r="G33" s="213"/>
      <c r="H33" s="213"/>
      <c r="I33" s="213"/>
      <c r="J33" s="213"/>
      <c r="K33" s="213"/>
      <c r="L33" s="213"/>
      <c r="M33" s="213"/>
      <c r="N33" s="213"/>
      <c r="O33" s="213"/>
      <c r="P33" s="213"/>
      <c r="Q33" s="674"/>
      <c r="R33" s="664"/>
    </row>
    <row r="34" spans="1:18" s="218" customFormat="1" ht="24.6" customHeight="1">
      <c r="A34" s="219"/>
      <c r="B34" s="220"/>
      <c r="C34" s="232">
        <v>4</v>
      </c>
      <c r="D34" s="471"/>
      <c r="E34" s="648" t="s">
        <v>99</v>
      </c>
      <c r="F34" s="225">
        <f t="shared" ref="F34:K34" si="8">IF(OR(F31="na",F32="na",F33="na"),"na",SUM(F31,F32,F33))</f>
        <v>0</v>
      </c>
      <c r="G34" s="226">
        <f t="shared" si="8"/>
        <v>0</v>
      </c>
      <c r="H34" s="226">
        <f>IF(OR(H31="na",H32="na",H33="na"),"na",SUM(H31,H32,H33))</f>
        <v>0</v>
      </c>
      <c r="I34" s="226">
        <f t="shared" si="8"/>
        <v>0</v>
      </c>
      <c r="J34" s="226">
        <f t="shared" si="8"/>
        <v>0</v>
      </c>
      <c r="K34" s="226">
        <f t="shared" si="8"/>
        <v>0</v>
      </c>
      <c r="L34" s="226">
        <f t="shared" ref="L34:Q34" si="9">IF(OR(L31="na",L32="na",L33="na"),"na",SUM(L31,L32,L33))</f>
        <v>0</v>
      </c>
      <c r="M34" s="226">
        <f t="shared" si="9"/>
        <v>0</v>
      </c>
      <c r="N34" s="226">
        <f t="shared" si="9"/>
        <v>0</v>
      </c>
      <c r="O34" s="226">
        <f t="shared" si="9"/>
        <v>0</v>
      </c>
      <c r="P34" s="226">
        <f t="shared" si="9"/>
        <v>0</v>
      </c>
      <c r="Q34" s="686">
        <f t="shared" si="9"/>
        <v>0</v>
      </c>
      <c r="R34" s="664"/>
    </row>
    <row r="35" spans="1:18" s="218" customFormat="1" ht="35.1" customHeight="1">
      <c r="A35" s="350" t="s">
        <v>51</v>
      </c>
      <c r="B35" s="350" t="s">
        <v>106</v>
      </c>
      <c r="C35" s="232">
        <v>5</v>
      </c>
      <c r="D35" s="471" t="s">
        <v>107</v>
      </c>
      <c r="E35" s="115" t="s">
        <v>108</v>
      </c>
      <c r="F35" s="687"/>
      <c r="G35" s="234"/>
      <c r="H35" s="234"/>
      <c r="I35" s="234"/>
      <c r="J35" s="234"/>
      <c r="K35" s="234"/>
      <c r="L35" s="234"/>
      <c r="M35" s="234"/>
      <c r="N35" s="234"/>
      <c r="O35" s="234"/>
      <c r="P35" s="234"/>
      <c r="Q35" s="688"/>
      <c r="R35" s="665"/>
    </row>
    <row r="36" spans="1:18" s="218" customFormat="1" ht="45">
      <c r="A36" s="350" t="s">
        <v>51</v>
      </c>
      <c r="B36" s="214" t="s">
        <v>109</v>
      </c>
      <c r="C36" s="229"/>
      <c r="D36" s="473"/>
      <c r="E36" s="115" t="s">
        <v>110</v>
      </c>
      <c r="F36" s="689"/>
      <c r="G36" s="216"/>
      <c r="H36" s="216"/>
      <c r="I36" s="216"/>
      <c r="J36" s="216"/>
      <c r="K36" s="216"/>
      <c r="L36" s="216"/>
      <c r="M36" s="216"/>
      <c r="N36" s="216"/>
      <c r="O36" s="216"/>
      <c r="P36" s="216"/>
      <c r="Q36" s="685"/>
      <c r="R36" s="663"/>
    </row>
    <row r="37" spans="1:18" s="218" customFormat="1" ht="24.6" customHeight="1">
      <c r="A37" s="219"/>
      <c r="B37" s="220" t="s">
        <v>111</v>
      </c>
      <c r="C37" s="229">
        <v>6.1</v>
      </c>
      <c r="D37" s="487" t="s">
        <v>112</v>
      </c>
      <c r="E37" s="650" t="s">
        <v>103</v>
      </c>
      <c r="F37" s="228"/>
      <c r="G37" s="213"/>
      <c r="H37" s="213"/>
      <c r="I37" s="213"/>
      <c r="J37" s="213"/>
      <c r="K37" s="213"/>
      <c r="L37" s="213"/>
      <c r="M37" s="213"/>
      <c r="N37" s="213"/>
      <c r="O37" s="213"/>
      <c r="P37" s="213"/>
      <c r="Q37" s="674"/>
      <c r="R37" s="664"/>
    </row>
    <row r="38" spans="1:18" s="218" customFormat="1" ht="24.6" customHeight="1">
      <c r="A38" s="219"/>
      <c r="B38" s="220"/>
      <c r="C38" s="229">
        <v>6.2</v>
      </c>
      <c r="D38" s="487" t="s">
        <v>113</v>
      </c>
      <c r="E38" s="648" t="s">
        <v>104</v>
      </c>
      <c r="F38" s="228"/>
      <c r="G38" s="213"/>
      <c r="H38" s="213"/>
      <c r="I38" s="213"/>
      <c r="J38" s="213"/>
      <c r="K38" s="213"/>
      <c r="L38" s="213"/>
      <c r="M38" s="213"/>
      <c r="N38" s="213"/>
      <c r="O38" s="213"/>
      <c r="P38" s="213"/>
      <c r="Q38" s="674"/>
      <c r="R38" s="664"/>
    </row>
    <row r="39" spans="1:18" s="218" customFormat="1" ht="24.6" customHeight="1">
      <c r="A39" s="219"/>
      <c r="B39" s="220"/>
      <c r="C39" s="229">
        <v>6.3</v>
      </c>
      <c r="D39" s="487" t="s">
        <v>114</v>
      </c>
      <c r="E39" s="89" t="s">
        <v>115</v>
      </c>
      <c r="F39" s="228"/>
      <c r="G39" s="213"/>
      <c r="H39" s="213"/>
      <c r="I39" s="213"/>
      <c r="J39" s="213"/>
      <c r="K39" s="213"/>
      <c r="L39" s="213"/>
      <c r="M39" s="213"/>
      <c r="N39" s="213"/>
      <c r="O39" s="213"/>
      <c r="P39" s="213"/>
      <c r="Q39" s="674"/>
      <c r="R39" s="664"/>
    </row>
    <row r="40" spans="1:18" s="218" customFormat="1" ht="24.6" customHeight="1">
      <c r="A40" s="219"/>
      <c r="B40" s="220"/>
      <c r="C40" s="232">
        <v>6</v>
      </c>
      <c r="D40" s="473"/>
      <c r="E40" s="648" t="s">
        <v>99</v>
      </c>
      <c r="F40" s="690">
        <f t="shared" ref="F40:K40" si="10">IF(OR(F37="na",F38="na",F39="na"),"na",SUM(F37,F38,F39))</f>
        <v>0</v>
      </c>
      <c r="G40" s="226">
        <f t="shared" si="10"/>
        <v>0</v>
      </c>
      <c r="H40" s="226">
        <f t="shared" si="10"/>
        <v>0</v>
      </c>
      <c r="I40" s="226">
        <f t="shared" si="10"/>
        <v>0</v>
      </c>
      <c r="J40" s="226">
        <f t="shared" si="10"/>
        <v>0</v>
      </c>
      <c r="K40" s="226">
        <f t="shared" si="10"/>
        <v>0</v>
      </c>
      <c r="L40" s="226">
        <f t="shared" ref="L40:Q40" si="11">IF(OR(L37="na",L38="na",L39="na"),"na",SUM(L37,L38,L39))</f>
        <v>0</v>
      </c>
      <c r="M40" s="226">
        <f t="shared" si="11"/>
        <v>0</v>
      </c>
      <c r="N40" s="226">
        <f t="shared" si="11"/>
        <v>0</v>
      </c>
      <c r="O40" s="226">
        <f t="shared" si="11"/>
        <v>0</v>
      </c>
      <c r="P40" s="226">
        <f t="shared" si="11"/>
        <v>0</v>
      </c>
      <c r="Q40" s="686">
        <f t="shared" si="11"/>
        <v>0</v>
      </c>
      <c r="R40" s="664"/>
    </row>
    <row r="41" spans="1:18" s="218" customFormat="1" ht="24.6" customHeight="1">
      <c r="A41" s="350" t="s">
        <v>51</v>
      </c>
      <c r="B41" s="214" t="s">
        <v>116</v>
      </c>
      <c r="C41" s="232">
        <v>7</v>
      </c>
      <c r="D41" s="473" t="s">
        <v>117</v>
      </c>
      <c r="E41" s="115" t="s">
        <v>118</v>
      </c>
      <c r="F41" s="228"/>
      <c r="G41" s="213"/>
      <c r="H41" s="213"/>
      <c r="I41" s="213"/>
      <c r="J41" s="213"/>
      <c r="K41" s="213"/>
      <c r="L41" s="213"/>
      <c r="M41" s="213"/>
      <c r="N41" s="213"/>
      <c r="O41" s="213"/>
      <c r="P41" s="213"/>
      <c r="Q41" s="674"/>
      <c r="R41" s="666"/>
    </row>
    <row r="42" spans="1:18" s="218" customFormat="1" ht="9.9499999999999993" customHeight="1">
      <c r="A42" s="239"/>
      <c r="B42" s="240"/>
      <c r="C42" s="461"/>
      <c r="D42" s="488"/>
      <c r="E42" s="456"/>
      <c r="F42" s="449"/>
      <c r="G42" s="240"/>
      <c r="H42" s="240"/>
      <c r="I42" s="240"/>
      <c r="J42" s="240"/>
      <c r="K42" s="240"/>
      <c r="L42" s="240"/>
      <c r="M42" s="240"/>
      <c r="N42" s="240"/>
      <c r="O42" s="240"/>
      <c r="P42" s="240"/>
      <c r="Q42" s="691"/>
      <c r="R42" s="241"/>
    </row>
    <row r="43" spans="1:18" s="218" customFormat="1" ht="24.6" customHeight="1">
      <c r="A43" s="350" t="s">
        <v>119</v>
      </c>
      <c r="B43" s="214" t="s">
        <v>120</v>
      </c>
      <c r="C43" s="114"/>
      <c r="D43" s="455"/>
      <c r="E43" s="115" t="s">
        <v>121</v>
      </c>
      <c r="F43" s="242"/>
      <c r="G43" s="243"/>
      <c r="H43" s="243"/>
      <c r="I43" s="243"/>
      <c r="J43" s="243"/>
      <c r="K43" s="243"/>
      <c r="L43" s="243"/>
      <c r="M43" s="243"/>
      <c r="N43" s="243"/>
      <c r="O43" s="243"/>
      <c r="P43" s="243"/>
      <c r="Q43" s="692"/>
      <c r="R43" s="663"/>
    </row>
    <row r="44" spans="1:18" s="218" customFormat="1" ht="24.6" customHeight="1">
      <c r="A44" s="219"/>
      <c r="B44" s="220" t="s">
        <v>54</v>
      </c>
      <c r="C44" s="462" t="s">
        <v>122</v>
      </c>
      <c r="D44" s="88" t="s">
        <v>123</v>
      </c>
      <c r="E44" s="88" t="s">
        <v>124</v>
      </c>
      <c r="F44" s="222"/>
      <c r="G44" s="221"/>
      <c r="H44" s="221"/>
      <c r="I44" s="221"/>
      <c r="J44" s="221"/>
      <c r="K44" s="221"/>
      <c r="L44" s="221"/>
      <c r="M44" s="221"/>
      <c r="N44" s="221"/>
      <c r="O44" s="221"/>
      <c r="P44" s="221"/>
      <c r="Q44" s="693"/>
      <c r="R44" s="664"/>
    </row>
    <row r="45" spans="1:18" s="218" customFormat="1" ht="24.6" customHeight="1">
      <c r="A45" s="219"/>
      <c r="B45" s="220"/>
      <c r="C45" s="463" t="s">
        <v>125</v>
      </c>
      <c r="D45" s="457" t="s">
        <v>126</v>
      </c>
      <c r="E45" s="457" t="s">
        <v>127</v>
      </c>
      <c r="F45" s="228"/>
      <c r="G45" s="213"/>
      <c r="H45" s="213"/>
      <c r="I45" s="213"/>
      <c r="J45" s="213"/>
      <c r="K45" s="213"/>
      <c r="L45" s="213"/>
      <c r="M45" s="213"/>
      <c r="N45" s="213"/>
      <c r="O45" s="213"/>
      <c r="P45" s="213"/>
      <c r="Q45" s="674"/>
      <c r="R45" s="667"/>
    </row>
    <row r="46" spans="1:18" ht="24.6" customHeight="1">
      <c r="A46" s="99"/>
      <c r="B46" s="87"/>
      <c r="C46" s="460" t="s">
        <v>128</v>
      </c>
      <c r="D46" s="97" t="s">
        <v>129</v>
      </c>
      <c r="E46" s="448" t="s">
        <v>130</v>
      </c>
      <c r="F46" s="80"/>
      <c r="G46" s="81"/>
      <c r="H46" s="81"/>
      <c r="I46" s="81"/>
      <c r="J46" s="81"/>
      <c r="K46" s="81"/>
      <c r="L46" s="81"/>
      <c r="M46" s="81"/>
      <c r="N46" s="81"/>
      <c r="O46" s="81"/>
      <c r="P46" s="81"/>
      <c r="Q46" s="694"/>
      <c r="R46" s="658"/>
    </row>
    <row r="47" spans="1:18" ht="24.6" customHeight="1">
      <c r="A47" s="117"/>
      <c r="B47" s="87"/>
      <c r="C47" s="460" t="s">
        <v>131</v>
      </c>
      <c r="D47" s="97" t="s">
        <v>132</v>
      </c>
      <c r="E47" s="448" t="s">
        <v>133</v>
      </c>
      <c r="F47" s="80"/>
      <c r="G47" s="81"/>
      <c r="H47" s="81"/>
      <c r="I47" s="81"/>
      <c r="J47" s="81"/>
      <c r="K47" s="81"/>
      <c r="L47" s="81"/>
      <c r="M47" s="81"/>
      <c r="N47" s="81"/>
      <c r="O47" s="81"/>
      <c r="P47" s="81"/>
      <c r="Q47" s="694"/>
      <c r="R47" s="658"/>
    </row>
    <row r="48" spans="1:18" s="218" customFormat="1" ht="24.6" customHeight="1">
      <c r="A48" s="244"/>
      <c r="B48" s="358"/>
      <c r="C48" s="245">
        <v>8</v>
      </c>
      <c r="D48" s="457"/>
      <c r="E48" s="459" t="s">
        <v>134</v>
      </c>
      <c r="F48" s="247">
        <f t="shared" ref="F48:K48" si="12">IF(COUNTIF(F44:F47, "na"), "na", SUM(F44:F47))</f>
        <v>0</v>
      </c>
      <c r="G48" s="248">
        <f t="shared" si="12"/>
        <v>0</v>
      </c>
      <c r="H48" s="248">
        <f t="shared" si="12"/>
        <v>0</v>
      </c>
      <c r="I48" s="248">
        <f t="shared" si="12"/>
        <v>0</v>
      </c>
      <c r="J48" s="248">
        <f t="shared" si="12"/>
        <v>0</v>
      </c>
      <c r="K48" s="248">
        <f t="shared" si="12"/>
        <v>0</v>
      </c>
      <c r="L48" s="248">
        <f t="shared" ref="L48:Q48" si="13">IF(COUNTIF(L44:L47, "na"), "na", SUM(L44:L47))</f>
        <v>0</v>
      </c>
      <c r="M48" s="248">
        <f t="shared" si="13"/>
        <v>0</v>
      </c>
      <c r="N48" s="248">
        <f t="shared" si="13"/>
        <v>0</v>
      </c>
      <c r="O48" s="248">
        <f t="shared" si="13"/>
        <v>0</v>
      </c>
      <c r="P48" s="248">
        <f t="shared" si="13"/>
        <v>0</v>
      </c>
      <c r="Q48" s="695">
        <f t="shared" si="13"/>
        <v>0</v>
      </c>
      <c r="R48" s="668"/>
    </row>
    <row r="49" spans="1:18" s="218" customFormat="1" ht="24.6" customHeight="1">
      <c r="A49" s="350" t="s">
        <v>119</v>
      </c>
      <c r="B49" s="214" t="s">
        <v>135</v>
      </c>
      <c r="C49" s="114"/>
      <c r="D49" s="100"/>
      <c r="E49" s="115" t="s">
        <v>136</v>
      </c>
      <c r="F49" s="249"/>
      <c r="G49" s="250"/>
      <c r="H49" s="250"/>
      <c r="I49" s="250"/>
      <c r="J49" s="250"/>
      <c r="K49" s="250"/>
      <c r="L49" s="250"/>
      <c r="M49" s="250"/>
      <c r="N49" s="250"/>
      <c r="O49" s="250"/>
      <c r="P49" s="250"/>
      <c r="Q49" s="696"/>
      <c r="R49" s="663"/>
    </row>
    <row r="50" spans="1:18" s="218" customFormat="1" ht="24.6" customHeight="1">
      <c r="A50" s="219"/>
      <c r="B50" s="220"/>
      <c r="C50" s="464" t="s">
        <v>137</v>
      </c>
      <c r="D50" s="97" t="s">
        <v>138</v>
      </c>
      <c r="E50" s="88" t="s">
        <v>72</v>
      </c>
      <c r="F50" s="222"/>
      <c r="G50" s="221"/>
      <c r="H50" s="221"/>
      <c r="I50" s="221"/>
      <c r="J50" s="221"/>
      <c r="K50" s="221"/>
      <c r="L50" s="221"/>
      <c r="M50" s="221"/>
      <c r="N50" s="221"/>
      <c r="O50" s="221"/>
      <c r="P50" s="221"/>
      <c r="Q50" s="693"/>
      <c r="R50" s="664"/>
    </row>
    <row r="51" spans="1:18" s="218" customFormat="1" ht="24.6" customHeight="1">
      <c r="A51" s="219"/>
      <c r="B51" s="359"/>
      <c r="C51" s="463" t="s">
        <v>139</v>
      </c>
      <c r="D51" s="97" t="s">
        <v>138</v>
      </c>
      <c r="E51" s="88" t="s">
        <v>75</v>
      </c>
      <c r="F51" s="228"/>
      <c r="G51" s="213"/>
      <c r="H51" s="213"/>
      <c r="I51" s="213"/>
      <c r="J51" s="213"/>
      <c r="K51" s="213"/>
      <c r="L51" s="213"/>
      <c r="M51" s="213"/>
      <c r="N51" s="213"/>
      <c r="O51" s="213"/>
      <c r="P51" s="213"/>
      <c r="Q51" s="674"/>
      <c r="R51" s="664"/>
    </row>
    <row r="52" spans="1:18" s="218" customFormat="1" ht="24.6" customHeight="1">
      <c r="A52" s="219"/>
      <c r="B52" s="359"/>
      <c r="C52" s="465" t="s">
        <v>140</v>
      </c>
      <c r="D52" s="97" t="s">
        <v>138</v>
      </c>
      <c r="E52" s="447" t="s">
        <v>78</v>
      </c>
      <c r="F52" s="228"/>
      <c r="G52" s="213"/>
      <c r="H52" s="213"/>
      <c r="I52" s="213"/>
      <c r="J52" s="213"/>
      <c r="K52" s="213"/>
      <c r="L52" s="213"/>
      <c r="M52" s="213"/>
      <c r="N52" s="213"/>
      <c r="O52" s="213"/>
      <c r="P52" s="213"/>
      <c r="Q52" s="674"/>
      <c r="R52" s="664"/>
    </row>
    <row r="53" spans="1:18" s="218" customFormat="1" ht="24.6" customHeight="1">
      <c r="A53" s="219"/>
      <c r="B53" s="359"/>
      <c r="C53" s="465" t="s">
        <v>141</v>
      </c>
      <c r="D53" s="97" t="s">
        <v>138</v>
      </c>
      <c r="E53" s="447" t="s">
        <v>142</v>
      </c>
      <c r="F53" s="228"/>
      <c r="G53" s="213"/>
      <c r="H53" s="213"/>
      <c r="I53" s="213"/>
      <c r="J53" s="213"/>
      <c r="K53" s="213"/>
      <c r="L53" s="213"/>
      <c r="M53" s="213"/>
      <c r="N53" s="213"/>
      <c r="O53" s="213"/>
      <c r="P53" s="213"/>
      <c r="Q53" s="674"/>
      <c r="R53" s="664"/>
    </row>
    <row r="54" spans="1:18" s="218" customFormat="1" ht="24.6" customHeight="1">
      <c r="A54" s="219"/>
      <c r="B54" s="359"/>
      <c r="C54" s="466" t="s">
        <v>143</v>
      </c>
      <c r="D54" s="97" t="s">
        <v>138</v>
      </c>
      <c r="E54" s="447" t="s">
        <v>84</v>
      </c>
      <c r="F54" s="228"/>
      <c r="G54" s="213"/>
      <c r="H54" s="213"/>
      <c r="I54" s="213"/>
      <c r="J54" s="213"/>
      <c r="K54" s="213"/>
      <c r="L54" s="213"/>
      <c r="M54" s="213"/>
      <c r="N54" s="213"/>
      <c r="O54" s="213"/>
      <c r="P54" s="213"/>
      <c r="Q54" s="674"/>
      <c r="R54" s="664"/>
    </row>
    <row r="55" spans="1:18" s="218" customFormat="1" ht="24.6" customHeight="1">
      <c r="A55" s="219"/>
      <c r="B55" s="359"/>
      <c r="C55" s="251">
        <v>9.1</v>
      </c>
      <c r="D55" s="489"/>
      <c r="E55" s="474" t="s">
        <v>85</v>
      </c>
      <c r="F55" s="225">
        <f t="shared" ref="F55:K55" si="14">IF(COUNTIF(F50:F54,"na"),"na",SUM(F50:F54))</f>
        <v>0</v>
      </c>
      <c r="G55" s="226">
        <f t="shared" si="14"/>
        <v>0</v>
      </c>
      <c r="H55" s="226">
        <f t="shared" si="14"/>
        <v>0</v>
      </c>
      <c r="I55" s="226">
        <f t="shared" si="14"/>
        <v>0</v>
      </c>
      <c r="J55" s="226">
        <f t="shared" si="14"/>
        <v>0</v>
      </c>
      <c r="K55" s="226">
        <f t="shared" si="14"/>
        <v>0</v>
      </c>
      <c r="L55" s="226">
        <f t="shared" ref="L55:Q55" si="15">IF(COUNTIF(L50:L54,"na"),"na",SUM(L50:L54))</f>
        <v>0</v>
      </c>
      <c r="M55" s="226">
        <f t="shared" si="15"/>
        <v>0</v>
      </c>
      <c r="N55" s="226">
        <f t="shared" si="15"/>
        <v>0</v>
      </c>
      <c r="O55" s="226">
        <f t="shared" si="15"/>
        <v>0</v>
      </c>
      <c r="P55" s="226">
        <f t="shared" si="15"/>
        <v>0</v>
      </c>
      <c r="Q55" s="686">
        <f t="shared" si="15"/>
        <v>0</v>
      </c>
      <c r="R55" s="664"/>
    </row>
    <row r="56" spans="1:18" s="218" customFormat="1" ht="24.6" customHeight="1">
      <c r="A56" s="219"/>
      <c r="B56" s="359"/>
      <c r="C56" s="229">
        <v>9.1999999999999993</v>
      </c>
      <c r="D56" s="97" t="s">
        <v>144</v>
      </c>
      <c r="E56" s="475" t="s">
        <v>104</v>
      </c>
      <c r="F56" s="228"/>
      <c r="G56" s="213"/>
      <c r="H56" s="213"/>
      <c r="I56" s="213"/>
      <c r="J56" s="213"/>
      <c r="K56" s="213"/>
      <c r="L56" s="213"/>
      <c r="M56" s="213"/>
      <c r="N56" s="213"/>
      <c r="O56" s="213"/>
      <c r="P56" s="213"/>
      <c r="Q56" s="674"/>
      <c r="R56" s="664"/>
    </row>
    <row r="57" spans="1:18" s="218" customFormat="1" ht="24.6" customHeight="1">
      <c r="A57" s="219"/>
      <c r="B57" s="359"/>
      <c r="C57" s="229">
        <v>9.3000000000000007</v>
      </c>
      <c r="D57" s="97" t="s">
        <v>145</v>
      </c>
      <c r="E57" s="475" t="s">
        <v>146</v>
      </c>
      <c r="F57" s="228"/>
      <c r="G57" s="213"/>
      <c r="H57" s="213"/>
      <c r="I57" s="213"/>
      <c r="J57" s="213"/>
      <c r="K57" s="213"/>
      <c r="L57" s="213"/>
      <c r="M57" s="213"/>
      <c r="N57" s="213"/>
      <c r="O57" s="213"/>
      <c r="P57" s="213"/>
      <c r="Q57" s="674"/>
      <c r="R57" s="664"/>
    </row>
    <row r="58" spans="1:18" s="218" customFormat="1" ht="24.6" customHeight="1">
      <c r="A58" s="252"/>
      <c r="B58" s="360"/>
      <c r="C58" s="253">
        <v>9</v>
      </c>
      <c r="D58" s="489"/>
      <c r="E58" s="476" t="s">
        <v>147</v>
      </c>
      <c r="F58" s="420">
        <f t="shared" ref="F58:K58" si="16">IF(OR(F55="na",F56="na",F57="na"),"na",SUM(F55,F56,F57))</f>
        <v>0</v>
      </c>
      <c r="G58" s="230">
        <f t="shared" si="16"/>
        <v>0</v>
      </c>
      <c r="H58" s="230">
        <f t="shared" si="16"/>
        <v>0</v>
      </c>
      <c r="I58" s="230">
        <f t="shared" si="16"/>
        <v>0</v>
      </c>
      <c r="J58" s="230">
        <f t="shared" si="16"/>
        <v>0</v>
      </c>
      <c r="K58" s="230">
        <f t="shared" si="16"/>
        <v>0</v>
      </c>
      <c r="L58" s="230">
        <f t="shared" ref="L58:Q58" si="17">IF(OR(L55="na",L56="na",L57="na"),"na",SUM(L55,L56,L57))</f>
        <v>0</v>
      </c>
      <c r="M58" s="230">
        <f t="shared" si="17"/>
        <v>0</v>
      </c>
      <c r="N58" s="230">
        <f t="shared" si="17"/>
        <v>0</v>
      </c>
      <c r="O58" s="230">
        <f t="shared" si="17"/>
        <v>0</v>
      </c>
      <c r="P58" s="230">
        <f t="shared" si="17"/>
        <v>0</v>
      </c>
      <c r="Q58" s="697">
        <f t="shared" si="17"/>
        <v>0</v>
      </c>
      <c r="R58" s="667"/>
    </row>
    <row r="59" spans="1:18" s="218" customFormat="1" ht="24.6" customHeight="1">
      <c r="A59" s="350" t="s">
        <v>119</v>
      </c>
      <c r="B59" s="214" t="s">
        <v>148</v>
      </c>
      <c r="C59" s="467"/>
      <c r="D59" s="100"/>
      <c r="E59" s="477" t="s">
        <v>149</v>
      </c>
      <c r="F59" s="215"/>
      <c r="G59" s="216"/>
      <c r="H59" s="216"/>
      <c r="I59" s="216"/>
      <c r="J59" s="216"/>
      <c r="K59" s="216"/>
      <c r="L59" s="216"/>
      <c r="M59" s="216"/>
      <c r="N59" s="216"/>
      <c r="O59" s="216"/>
      <c r="P59" s="216"/>
      <c r="Q59" s="685"/>
      <c r="R59" s="663"/>
    </row>
    <row r="60" spans="1:18" s="218" customFormat="1" ht="24.6" customHeight="1">
      <c r="A60" s="219"/>
      <c r="B60" s="220"/>
      <c r="C60" s="224">
        <v>10.1</v>
      </c>
      <c r="D60" s="489" t="s">
        <v>150</v>
      </c>
      <c r="E60" s="474" t="s">
        <v>103</v>
      </c>
      <c r="F60" s="228"/>
      <c r="G60" s="213"/>
      <c r="H60" s="213"/>
      <c r="I60" s="213"/>
      <c r="J60" s="213"/>
      <c r="K60" s="213"/>
      <c r="L60" s="213"/>
      <c r="M60" s="213"/>
      <c r="N60" s="213"/>
      <c r="O60" s="213"/>
      <c r="P60" s="213"/>
      <c r="Q60" s="674"/>
      <c r="R60" s="664"/>
    </row>
    <row r="61" spans="1:18" s="218" customFormat="1" ht="24.6" customHeight="1">
      <c r="A61" s="219"/>
      <c r="B61" s="220"/>
      <c r="C61" s="229">
        <v>10.199999999999999</v>
      </c>
      <c r="D61" s="489" t="s">
        <v>150</v>
      </c>
      <c r="E61" s="475" t="s">
        <v>104</v>
      </c>
      <c r="F61" s="228"/>
      <c r="G61" s="213"/>
      <c r="H61" s="213"/>
      <c r="I61" s="213"/>
      <c r="J61" s="213"/>
      <c r="K61" s="213"/>
      <c r="L61" s="213"/>
      <c r="M61" s="213"/>
      <c r="N61" s="213"/>
      <c r="O61" s="213"/>
      <c r="P61" s="213"/>
      <c r="Q61" s="674"/>
      <c r="R61" s="664"/>
    </row>
    <row r="62" spans="1:18" s="218" customFormat="1" ht="24.6" customHeight="1">
      <c r="A62" s="219"/>
      <c r="B62" s="220"/>
      <c r="C62" s="229">
        <v>10.3</v>
      </c>
      <c r="D62" s="489" t="s">
        <v>150</v>
      </c>
      <c r="E62" s="88" t="s">
        <v>105</v>
      </c>
      <c r="F62" s="228"/>
      <c r="G62" s="213"/>
      <c r="H62" s="213"/>
      <c r="I62" s="213"/>
      <c r="J62" s="213"/>
      <c r="K62" s="213"/>
      <c r="L62" s="213"/>
      <c r="M62" s="213"/>
      <c r="N62" s="213"/>
      <c r="O62" s="213"/>
      <c r="P62" s="213"/>
      <c r="Q62" s="674"/>
      <c r="R62" s="664"/>
    </row>
    <row r="63" spans="1:18" s="218" customFormat="1" ht="24.6" customHeight="1">
      <c r="A63" s="219"/>
      <c r="B63" s="220"/>
      <c r="C63" s="237">
        <v>10</v>
      </c>
      <c r="D63" s="489"/>
      <c r="E63" s="475" t="s">
        <v>99</v>
      </c>
      <c r="F63" s="225">
        <f t="shared" ref="F63:K63" si="18">IF(OR(F60="na",F61="na",F62="na"),"na",SUM(F60,F61,F62))</f>
        <v>0</v>
      </c>
      <c r="G63" s="226">
        <f t="shared" si="18"/>
        <v>0</v>
      </c>
      <c r="H63" s="226">
        <f t="shared" si="18"/>
        <v>0</v>
      </c>
      <c r="I63" s="226">
        <f t="shared" si="18"/>
        <v>0</v>
      </c>
      <c r="J63" s="226">
        <f t="shared" si="18"/>
        <v>0</v>
      </c>
      <c r="K63" s="226">
        <f t="shared" si="18"/>
        <v>0</v>
      </c>
      <c r="L63" s="226">
        <f t="shared" ref="L63:Q63" si="19">IF(OR(L60="na",L61="na",L62="na"),"na",SUM(L60,L61,L62))</f>
        <v>0</v>
      </c>
      <c r="M63" s="226">
        <f t="shared" si="19"/>
        <v>0</v>
      </c>
      <c r="N63" s="226">
        <f t="shared" si="19"/>
        <v>0</v>
      </c>
      <c r="O63" s="226">
        <f t="shared" si="19"/>
        <v>0</v>
      </c>
      <c r="P63" s="226">
        <f t="shared" si="19"/>
        <v>0</v>
      </c>
      <c r="Q63" s="686">
        <f t="shared" si="19"/>
        <v>0</v>
      </c>
      <c r="R63" s="664"/>
    </row>
    <row r="64" spans="1:18" s="218" customFormat="1" ht="24.6" customHeight="1">
      <c r="A64" s="254"/>
      <c r="B64" s="527" t="s">
        <v>151</v>
      </c>
      <c r="C64" s="255">
        <v>11</v>
      </c>
      <c r="D64" s="100" t="s">
        <v>152</v>
      </c>
      <c r="E64" s="477" t="s">
        <v>153</v>
      </c>
      <c r="F64" s="228"/>
      <c r="G64" s="213"/>
      <c r="H64" s="213"/>
      <c r="I64" s="213"/>
      <c r="J64" s="213"/>
      <c r="K64" s="213"/>
      <c r="L64" s="213"/>
      <c r="M64" s="213"/>
      <c r="N64" s="213"/>
      <c r="O64" s="213"/>
      <c r="P64" s="213"/>
      <c r="Q64" s="674"/>
      <c r="R64" s="667"/>
    </row>
    <row r="65" spans="1:18" s="218" customFormat="1" ht="24.6" customHeight="1">
      <c r="A65" s="256"/>
      <c r="B65" s="267" t="s">
        <v>154</v>
      </c>
      <c r="C65" s="258">
        <v>11.1</v>
      </c>
      <c r="D65" s="100" t="s">
        <v>117</v>
      </c>
      <c r="E65" s="477" t="s">
        <v>155</v>
      </c>
      <c r="F65" s="228"/>
      <c r="G65" s="213"/>
      <c r="H65" s="213"/>
      <c r="I65" s="213"/>
      <c r="J65" s="213"/>
      <c r="K65" s="213"/>
      <c r="L65" s="213"/>
      <c r="M65" s="213"/>
      <c r="N65" s="213"/>
      <c r="O65" s="213"/>
      <c r="P65" s="213"/>
      <c r="Q65" s="674"/>
      <c r="R65" s="259"/>
    </row>
    <row r="66" spans="1:18" s="218" customFormat="1" ht="9.9499999999999993" customHeight="1">
      <c r="A66" s="239"/>
      <c r="B66" s="240"/>
      <c r="C66" s="461"/>
      <c r="D66" s="488"/>
      <c r="E66" s="456"/>
      <c r="F66" s="449"/>
      <c r="G66" s="240"/>
      <c r="H66" s="240"/>
      <c r="I66" s="240"/>
      <c r="J66" s="240"/>
      <c r="K66" s="240"/>
      <c r="L66" s="240"/>
      <c r="M66" s="240"/>
      <c r="N66" s="240"/>
      <c r="O66" s="240"/>
      <c r="P66" s="240"/>
      <c r="Q66" s="691"/>
      <c r="R66" s="241"/>
    </row>
    <row r="67" spans="1:18" s="218" customFormat="1" ht="24.6" customHeight="1">
      <c r="A67" s="350" t="s">
        <v>156</v>
      </c>
      <c r="B67" s="835" t="s">
        <v>157</v>
      </c>
      <c r="C67" s="470"/>
      <c r="D67" s="478"/>
      <c r="E67" s="115" t="s">
        <v>158</v>
      </c>
      <c r="F67" s="215"/>
      <c r="G67" s="216"/>
      <c r="H67" s="216"/>
      <c r="I67" s="216"/>
      <c r="J67" s="216"/>
      <c r="K67" s="216"/>
      <c r="L67" s="216"/>
      <c r="M67" s="216"/>
      <c r="N67" s="216"/>
      <c r="O67" s="216"/>
      <c r="P67" s="216"/>
      <c r="Q67" s="685"/>
      <c r="R67" s="663"/>
    </row>
    <row r="68" spans="1:18" s="218" customFormat="1" ht="24.6" customHeight="1">
      <c r="A68" s="219"/>
      <c r="B68" s="836"/>
      <c r="C68" s="229">
        <v>12.1</v>
      </c>
      <c r="D68" s="471" t="s">
        <v>159</v>
      </c>
      <c r="E68" s="89" t="s">
        <v>160</v>
      </c>
      <c r="F68" s="222"/>
      <c r="G68" s="221"/>
      <c r="H68" s="221"/>
      <c r="I68" s="221"/>
      <c r="J68" s="221"/>
      <c r="K68" s="221"/>
      <c r="L68" s="221"/>
      <c r="M68" s="221"/>
      <c r="N68" s="221"/>
      <c r="O68" s="221"/>
      <c r="P68" s="221"/>
      <c r="Q68" s="693"/>
      <c r="R68" s="664"/>
    </row>
    <row r="69" spans="1:18" s="218" customFormat="1" ht="24.6" customHeight="1">
      <c r="A69" s="219"/>
      <c r="B69" s="262" t="s">
        <v>161</v>
      </c>
      <c r="C69" s="229">
        <v>12.2</v>
      </c>
      <c r="D69" s="471" t="s">
        <v>162</v>
      </c>
      <c r="E69" s="89" t="s">
        <v>163</v>
      </c>
      <c r="F69" s="228"/>
      <c r="G69" s="213"/>
      <c r="H69" s="213"/>
      <c r="I69" s="213"/>
      <c r="J69" s="213"/>
      <c r="K69" s="213"/>
      <c r="L69" s="213"/>
      <c r="M69" s="213"/>
      <c r="N69" s="213"/>
      <c r="O69" s="213"/>
      <c r="P69" s="213"/>
      <c r="Q69" s="674"/>
      <c r="R69" s="667"/>
    </row>
    <row r="70" spans="1:18" s="218" customFormat="1" ht="24.6" customHeight="1">
      <c r="A70" s="219"/>
      <c r="B70" s="262"/>
      <c r="C70" s="229">
        <v>12.3</v>
      </c>
      <c r="D70" s="471" t="s">
        <v>164</v>
      </c>
      <c r="E70" s="89" t="s">
        <v>165</v>
      </c>
      <c r="F70" s="228"/>
      <c r="G70" s="213"/>
      <c r="H70" s="213"/>
      <c r="I70" s="213"/>
      <c r="J70" s="213"/>
      <c r="K70" s="213"/>
      <c r="L70" s="213"/>
      <c r="M70" s="213"/>
      <c r="N70" s="213"/>
      <c r="O70" s="213"/>
      <c r="P70" s="213"/>
      <c r="Q70" s="674"/>
      <c r="R70" s="259"/>
    </row>
    <row r="71" spans="1:18" s="218" customFormat="1" ht="24.6" customHeight="1">
      <c r="A71" s="219"/>
      <c r="B71" s="262"/>
      <c r="C71" s="229">
        <v>12.4</v>
      </c>
      <c r="D71" s="471" t="s">
        <v>166</v>
      </c>
      <c r="E71" s="651" t="s">
        <v>167</v>
      </c>
      <c r="F71" s="228"/>
      <c r="G71" s="213"/>
      <c r="H71" s="213"/>
      <c r="I71" s="213"/>
      <c r="J71" s="213"/>
      <c r="K71" s="213"/>
      <c r="L71" s="213"/>
      <c r="M71" s="213"/>
      <c r="N71" s="213"/>
      <c r="O71" s="213"/>
      <c r="P71" s="213"/>
      <c r="Q71" s="674"/>
      <c r="R71" s="259"/>
    </row>
    <row r="72" spans="1:18" s="218" customFormat="1" ht="24.6" customHeight="1">
      <c r="A72" s="219"/>
      <c r="B72" s="267"/>
      <c r="C72" s="232">
        <v>12</v>
      </c>
      <c r="D72" s="471"/>
      <c r="E72" s="652" t="s">
        <v>168</v>
      </c>
      <c r="F72" s="698">
        <f t="shared" ref="F72:K72" si="20">IF(COUNTIF(F68:F71,"na"),"na",SUM(F68:F71))</f>
        <v>0</v>
      </c>
      <c r="G72" s="260">
        <f t="shared" si="20"/>
        <v>0</v>
      </c>
      <c r="H72" s="260">
        <f t="shared" si="20"/>
        <v>0</v>
      </c>
      <c r="I72" s="260">
        <f t="shared" si="20"/>
        <v>0</v>
      </c>
      <c r="J72" s="260">
        <f t="shared" si="20"/>
        <v>0</v>
      </c>
      <c r="K72" s="260">
        <f t="shared" si="20"/>
        <v>0</v>
      </c>
      <c r="L72" s="260">
        <f t="shared" ref="L72:Q72" si="21">IF(COUNTIF(L68:L71,"na"),"na",SUM(L68:L71))</f>
        <v>0</v>
      </c>
      <c r="M72" s="260">
        <f t="shared" si="21"/>
        <v>0</v>
      </c>
      <c r="N72" s="260">
        <f t="shared" si="21"/>
        <v>0</v>
      </c>
      <c r="O72" s="260">
        <f t="shared" si="21"/>
        <v>0</v>
      </c>
      <c r="P72" s="260">
        <f t="shared" si="21"/>
        <v>0</v>
      </c>
      <c r="Q72" s="699">
        <f t="shared" si="21"/>
        <v>0</v>
      </c>
      <c r="R72" s="259"/>
    </row>
    <row r="73" spans="1:18" s="218" customFormat="1" ht="24.6" customHeight="1">
      <c r="A73" s="219"/>
      <c r="B73" s="262"/>
      <c r="C73" s="232"/>
      <c r="D73" s="471"/>
      <c r="E73" s="115" t="s">
        <v>169</v>
      </c>
      <c r="F73" s="215"/>
      <c r="G73" s="216"/>
      <c r="H73" s="216"/>
      <c r="I73" s="216"/>
      <c r="J73" s="216"/>
      <c r="K73" s="216"/>
      <c r="L73" s="216"/>
      <c r="M73" s="216"/>
      <c r="N73" s="216"/>
      <c r="O73" s="216"/>
      <c r="P73" s="216"/>
      <c r="Q73" s="685"/>
      <c r="R73" s="259"/>
    </row>
    <row r="74" spans="1:18" s="218" customFormat="1" ht="24.6" customHeight="1">
      <c r="A74" s="350" t="s">
        <v>156</v>
      </c>
      <c r="B74" s="835" t="s">
        <v>157</v>
      </c>
      <c r="C74" s="229">
        <v>13.1</v>
      </c>
      <c r="D74" s="471" t="s">
        <v>170</v>
      </c>
      <c r="E74" s="650" t="s">
        <v>103</v>
      </c>
      <c r="F74" s="228"/>
      <c r="G74" s="213"/>
      <c r="H74" s="213"/>
      <c r="I74" s="213"/>
      <c r="J74" s="213"/>
      <c r="K74" s="213"/>
      <c r="L74" s="213"/>
      <c r="M74" s="213"/>
      <c r="N74" s="213"/>
      <c r="O74" s="213"/>
      <c r="P74" s="213"/>
      <c r="Q74" s="674"/>
      <c r="R74" s="259"/>
    </row>
    <row r="75" spans="1:18" s="218" customFormat="1" ht="24.6" customHeight="1">
      <c r="A75" s="219"/>
      <c r="B75" s="836"/>
      <c r="C75" s="229">
        <v>13.2</v>
      </c>
      <c r="D75" s="471" t="s">
        <v>171</v>
      </c>
      <c r="E75" s="650" t="s">
        <v>104</v>
      </c>
      <c r="F75" s="228"/>
      <c r="G75" s="213"/>
      <c r="H75" s="213"/>
      <c r="I75" s="213"/>
      <c r="J75" s="213"/>
      <c r="K75" s="213"/>
      <c r="L75" s="213"/>
      <c r="M75" s="213"/>
      <c r="N75" s="213"/>
      <c r="O75" s="213"/>
      <c r="P75" s="213"/>
      <c r="Q75" s="674"/>
      <c r="R75" s="259"/>
    </row>
    <row r="76" spans="1:18" s="218" customFormat="1" ht="24.6" customHeight="1">
      <c r="A76" s="219"/>
      <c r="B76" s="399" t="s">
        <v>172</v>
      </c>
      <c r="C76" s="229">
        <v>13.3</v>
      </c>
      <c r="D76" s="471" t="s">
        <v>173</v>
      </c>
      <c r="E76" s="89" t="s">
        <v>105</v>
      </c>
      <c r="F76" s="228"/>
      <c r="G76" s="213"/>
      <c r="H76" s="213"/>
      <c r="I76" s="213"/>
      <c r="J76" s="213"/>
      <c r="K76" s="213"/>
      <c r="L76" s="213"/>
      <c r="M76" s="213"/>
      <c r="N76" s="213"/>
      <c r="O76" s="213"/>
      <c r="P76" s="213"/>
      <c r="Q76" s="674"/>
      <c r="R76" s="259"/>
    </row>
    <row r="77" spans="1:18" s="218" customFormat="1" ht="24.6" customHeight="1">
      <c r="A77" s="219"/>
      <c r="B77" s="267" t="s">
        <v>174</v>
      </c>
      <c r="C77" s="232">
        <v>13</v>
      </c>
      <c r="D77" s="471"/>
      <c r="E77" s="652" t="s">
        <v>175</v>
      </c>
      <c r="F77" s="698">
        <f>IF(COUNTIF(F74:F76,"na"),"na",SUM(F74:F76))</f>
        <v>0</v>
      </c>
      <c r="G77" s="260">
        <f t="shared" ref="G77:K77" si="22">IF(COUNTIF(G74:G76,"na"),"na",SUM(G74:G76))</f>
        <v>0</v>
      </c>
      <c r="H77" s="260">
        <f t="shared" si="22"/>
        <v>0</v>
      </c>
      <c r="I77" s="260">
        <f t="shared" si="22"/>
        <v>0</v>
      </c>
      <c r="J77" s="260">
        <f t="shared" si="22"/>
        <v>0</v>
      </c>
      <c r="K77" s="260">
        <f t="shared" si="22"/>
        <v>0</v>
      </c>
      <c r="L77" s="260">
        <f t="shared" ref="L77:Q77" si="23">IF(COUNTIF(L74:L76,"na"),"na",SUM(L74:L76))</f>
        <v>0</v>
      </c>
      <c r="M77" s="260">
        <f t="shared" si="23"/>
        <v>0</v>
      </c>
      <c r="N77" s="260">
        <f t="shared" si="23"/>
        <v>0</v>
      </c>
      <c r="O77" s="260">
        <f t="shared" si="23"/>
        <v>0</v>
      </c>
      <c r="P77" s="260">
        <f t="shared" si="23"/>
        <v>0</v>
      </c>
      <c r="Q77" s="699">
        <f t="shared" si="23"/>
        <v>0</v>
      </c>
      <c r="R77" s="259"/>
    </row>
    <row r="78" spans="1:18" s="218" customFormat="1" ht="24.6" customHeight="1">
      <c r="A78" s="350"/>
      <c r="B78" s="528"/>
      <c r="C78" s="232"/>
      <c r="D78" s="471"/>
      <c r="E78" s="113" t="s">
        <v>176</v>
      </c>
      <c r="F78" s="215"/>
      <c r="G78" s="216"/>
      <c r="H78" s="216"/>
      <c r="I78" s="216"/>
      <c r="J78" s="216"/>
      <c r="K78" s="216"/>
      <c r="L78" s="216"/>
      <c r="M78" s="216"/>
      <c r="N78" s="216"/>
      <c r="O78" s="216"/>
      <c r="P78" s="216"/>
      <c r="Q78" s="685"/>
      <c r="R78" s="259"/>
    </row>
    <row r="79" spans="1:18" s="218" customFormat="1" ht="34.5" customHeight="1">
      <c r="A79" s="502" t="s">
        <v>156</v>
      </c>
      <c r="B79" s="526" t="s">
        <v>177</v>
      </c>
      <c r="C79" s="232">
        <v>14</v>
      </c>
      <c r="D79" s="471" t="s">
        <v>178</v>
      </c>
      <c r="E79" s="653" t="s">
        <v>179</v>
      </c>
      <c r="F79" s="228"/>
      <c r="G79" s="213"/>
      <c r="H79" s="213"/>
      <c r="I79" s="213"/>
      <c r="J79" s="213"/>
      <c r="K79" s="213"/>
      <c r="L79" s="213"/>
      <c r="M79" s="213"/>
      <c r="N79" s="213"/>
      <c r="O79" s="213"/>
      <c r="P79" s="213"/>
      <c r="Q79" s="674"/>
      <c r="R79" s="665"/>
    </row>
    <row r="80" spans="1:18" s="218" customFormat="1" ht="43.5" customHeight="1">
      <c r="A80" s="503" t="s">
        <v>156</v>
      </c>
      <c r="B80" s="261" t="s">
        <v>180</v>
      </c>
      <c r="C80" s="232">
        <v>15</v>
      </c>
      <c r="D80" s="471" t="s">
        <v>178</v>
      </c>
      <c r="E80" s="653" t="s">
        <v>181</v>
      </c>
      <c r="F80" s="228"/>
      <c r="G80" s="213"/>
      <c r="H80" s="213"/>
      <c r="I80" s="213"/>
      <c r="J80" s="213"/>
      <c r="K80" s="213"/>
      <c r="L80" s="213"/>
      <c r="M80" s="213"/>
      <c r="N80" s="213"/>
      <c r="O80" s="213"/>
      <c r="P80" s="213"/>
      <c r="Q80" s="674"/>
      <c r="R80" s="665"/>
    </row>
    <row r="81" spans="1:18" s="218" customFormat="1" ht="24.6" customHeight="1">
      <c r="A81" s="343" t="s">
        <v>156</v>
      </c>
      <c r="B81" s="262" t="s">
        <v>182</v>
      </c>
      <c r="C81" s="232"/>
      <c r="D81" s="471"/>
      <c r="E81" s="115" t="s">
        <v>183</v>
      </c>
      <c r="F81" s="215"/>
      <c r="G81" s="263"/>
      <c r="H81" s="263"/>
      <c r="I81" s="263"/>
      <c r="J81" s="263"/>
      <c r="K81" s="263"/>
      <c r="L81" s="263"/>
      <c r="M81" s="263"/>
      <c r="N81" s="263"/>
      <c r="O81" s="263"/>
      <c r="P81" s="263"/>
      <c r="Q81" s="700"/>
      <c r="R81" s="669"/>
    </row>
    <row r="82" spans="1:18" s="264" customFormat="1" ht="24.6" customHeight="1">
      <c r="A82" s="344"/>
      <c r="B82" s="262"/>
      <c r="C82" s="229" t="s">
        <v>184</v>
      </c>
      <c r="D82" s="471" t="s">
        <v>185</v>
      </c>
      <c r="E82" s="654" t="s">
        <v>186</v>
      </c>
      <c r="F82" s="222"/>
      <c r="G82" s="221"/>
      <c r="H82" s="221"/>
      <c r="I82" s="221"/>
      <c r="J82" s="221"/>
      <c r="K82" s="221"/>
      <c r="L82" s="221"/>
      <c r="M82" s="221"/>
      <c r="N82" s="221"/>
      <c r="O82" s="221"/>
      <c r="P82" s="221"/>
      <c r="Q82" s="693"/>
      <c r="R82" s="663"/>
    </row>
    <row r="83" spans="1:18" s="218" customFormat="1" ht="24.6" customHeight="1">
      <c r="A83" s="345"/>
      <c r="B83" s="262"/>
      <c r="C83" s="229" t="s">
        <v>187</v>
      </c>
      <c r="D83" s="471" t="s">
        <v>188</v>
      </c>
      <c r="E83" s="654" t="s">
        <v>189</v>
      </c>
      <c r="F83" s="228"/>
      <c r="G83" s="213"/>
      <c r="H83" s="213"/>
      <c r="I83" s="213"/>
      <c r="J83" s="213"/>
      <c r="K83" s="213"/>
      <c r="L83" s="213"/>
      <c r="M83" s="213"/>
      <c r="N83" s="213"/>
      <c r="O83" s="213"/>
      <c r="P83" s="213"/>
      <c r="Q83" s="674"/>
      <c r="R83" s="670"/>
    </row>
    <row r="84" spans="1:18" s="218" customFormat="1" ht="24.6" customHeight="1">
      <c r="A84" s="345"/>
      <c r="B84" s="267"/>
      <c r="C84" s="232">
        <v>16</v>
      </c>
      <c r="D84" s="471"/>
      <c r="E84" s="655" t="s">
        <v>190</v>
      </c>
      <c r="F84" s="698">
        <f>IF(COUNTIF(F82:F83,"na"),"na",SUM(F82:F83))</f>
        <v>0</v>
      </c>
      <c r="G84" s="260">
        <f t="shared" ref="G84:K84" si="24">IF(COUNTIF(G82:G83,"na"),"na",SUM(G82:G83))</f>
        <v>0</v>
      </c>
      <c r="H84" s="260">
        <f t="shared" si="24"/>
        <v>0</v>
      </c>
      <c r="I84" s="260">
        <f t="shared" si="24"/>
        <v>0</v>
      </c>
      <c r="J84" s="260">
        <f t="shared" si="24"/>
        <v>0</v>
      </c>
      <c r="K84" s="260">
        <f t="shared" si="24"/>
        <v>0</v>
      </c>
      <c r="L84" s="260">
        <f t="shared" ref="L84:Q84" si="25">IF(COUNTIF(L82:L83,"na"),"na",SUM(L82:L83))</f>
        <v>0</v>
      </c>
      <c r="M84" s="260">
        <f t="shared" si="25"/>
        <v>0</v>
      </c>
      <c r="N84" s="260">
        <f t="shared" si="25"/>
        <v>0</v>
      </c>
      <c r="O84" s="260">
        <f t="shared" si="25"/>
        <v>0</v>
      </c>
      <c r="P84" s="260">
        <f t="shared" si="25"/>
        <v>0</v>
      </c>
      <c r="Q84" s="699">
        <f t="shared" si="25"/>
        <v>0</v>
      </c>
      <c r="R84" s="671"/>
    </row>
    <row r="85" spans="1:18" s="218" customFormat="1" ht="24.6" customHeight="1">
      <c r="A85" s="469"/>
      <c r="B85" s="267"/>
      <c r="C85" s="232">
        <v>17</v>
      </c>
      <c r="D85" s="471" t="s">
        <v>191</v>
      </c>
      <c r="E85" s="115" t="s">
        <v>192</v>
      </c>
      <c r="F85" s="436"/>
      <c r="G85" s="266"/>
      <c r="H85" s="266"/>
      <c r="I85" s="266"/>
      <c r="J85" s="266"/>
      <c r="K85" s="266"/>
      <c r="L85" s="266"/>
      <c r="M85" s="266"/>
      <c r="N85" s="266"/>
      <c r="O85" s="266"/>
      <c r="P85" s="266"/>
      <c r="Q85" s="701"/>
      <c r="R85" s="669"/>
    </row>
    <row r="86" spans="1:18" ht="24.6" customHeight="1">
      <c r="F86" s="450"/>
      <c r="Q86" s="702"/>
    </row>
    <row r="87" spans="1:18" s="218" customFormat="1" ht="24.6" customHeight="1" thickBot="1">
      <c r="A87" s="269" t="s">
        <v>193</v>
      </c>
      <c r="B87" s="496" t="s">
        <v>194</v>
      </c>
      <c r="C87" s="232">
        <v>19</v>
      </c>
      <c r="D87" s="89" t="s">
        <v>195</v>
      </c>
      <c r="E87" s="115" t="s">
        <v>196</v>
      </c>
      <c r="F87" s="451"/>
      <c r="G87" s="270"/>
      <c r="H87" s="270"/>
      <c r="I87" s="270"/>
      <c r="J87" s="270"/>
      <c r="K87" s="270"/>
      <c r="L87" s="270"/>
      <c r="M87" s="270"/>
      <c r="N87" s="270"/>
      <c r="O87" s="270"/>
      <c r="P87" s="270"/>
      <c r="Q87" s="703"/>
      <c r="R87" s="665"/>
    </row>
    <row r="88" spans="1:18" s="218" customFormat="1">
      <c r="A88" s="271"/>
      <c r="C88" s="246"/>
      <c r="D88" s="484"/>
      <c r="E88" s="458"/>
    </row>
    <row r="89" spans="1:18" s="218" customFormat="1">
      <c r="A89" s="271"/>
      <c r="C89" s="246"/>
      <c r="D89" s="484"/>
      <c r="E89" s="479" t="s">
        <v>197</v>
      </c>
      <c r="F89" s="273" t="str">
        <f t="shared" ref="F89:K89" si="26">F9</f>
        <v>Jan 2022</v>
      </c>
      <c r="G89" s="273" t="str">
        <f t="shared" si="26"/>
        <v>Feb 2022</v>
      </c>
      <c r="H89" s="273" t="str">
        <f t="shared" si="26"/>
        <v>Mar 2022</v>
      </c>
      <c r="I89" s="273" t="str">
        <f t="shared" si="26"/>
        <v>Apr 2022</v>
      </c>
      <c r="J89" s="273" t="str">
        <f t="shared" si="26"/>
        <v>May 2022</v>
      </c>
      <c r="K89" s="273" t="str">
        <f t="shared" si="26"/>
        <v>Jun 2022</v>
      </c>
      <c r="L89" s="273" t="str">
        <f t="shared" ref="L89:Q89" si="27">L9</f>
        <v>Jul 2022</v>
      </c>
      <c r="M89" s="273" t="str">
        <f t="shared" si="27"/>
        <v>Aug 2022</v>
      </c>
      <c r="N89" s="273" t="str">
        <f t="shared" si="27"/>
        <v>Sep 2022</v>
      </c>
      <c r="O89" s="273" t="str">
        <f t="shared" si="27"/>
        <v>Oct 2022</v>
      </c>
      <c r="P89" s="273" t="str">
        <f t="shared" si="27"/>
        <v>Nov 2022</v>
      </c>
      <c r="Q89" s="273" t="str">
        <f t="shared" si="27"/>
        <v>Dec 2022</v>
      </c>
      <c r="R89" s="274" t="s">
        <v>198</v>
      </c>
    </row>
    <row r="90" spans="1:18" s="218" customFormat="1">
      <c r="A90" s="271"/>
      <c r="C90" s="246"/>
      <c r="D90" s="484"/>
      <c r="E90" s="480" t="s">
        <v>199</v>
      </c>
      <c r="F90" s="276">
        <f>COUNTIF(F$11:F$14,"&gt;0")+COUNTIF(F$17:F$21,"&gt;0")+COUNTIF(F$23:F$24,"&gt;0")+COUNTIF(F$27:F$28,"&gt;0")+COUNTIF(F$31:F$33,"&gt;0")+COUNTIF(F$35,"&gt;0")+COUNTIF(F$37:F$39,"&gt;0")+COUNTIF(F$41:F$41,"&gt;0")+COUNTIF(F$44:F$47,"&gt;0")+COUNTIF(F$50:F$54,"&gt;0")+COUNTIF(F$56:F$57,"&gt;0")+COUNTIF(F$60:F$62,"&gt;0")+COUNTIF(F$64:F$65,"&gt;0")+COUNTIF(F$68:F$71,"&gt;0")+COUNTIF(F$74:F$76,"&gt;0")+COUNTIF(F$79:F$80,"&gt;0")+COUNTIF(F$82:F$83,"&gt;0")+COUNTIF(F$85:F$87,"&gt;0")</f>
        <v>0</v>
      </c>
      <c r="G90" s="276">
        <f t="shared" ref="G90:Q90" si="28">COUNTIF(G$11:G$14,"&gt;0")+COUNTIF(G$17:G$21,"&gt;0")+COUNTIF(G$23:G$24,"&gt;0")+COUNTIF(G$27:G$28,"&gt;0")+COUNTIF(G$31:G$33,"&gt;0")+COUNTIF(G$35,"&gt;0")+COUNTIF(G$37:G$39,"&gt;0")+COUNTIF(G$41:G$41,"&gt;0")+COUNTIF(G$44:G$47,"&gt;0")+COUNTIF(G$50:G$54,"&gt;0")+COUNTIF(G$56:G$57,"&gt;0")+COUNTIF(G$60:G$62,"&gt;0")+COUNTIF(G$64:G$65,"&gt;0")+COUNTIF(G$68:G$71,"&gt;0")+COUNTIF(G$74:G$76,"&gt;0")+COUNTIF(G$79:G$80,"&gt;0")+COUNTIF(G$82:G$83,"&gt;0")+COUNTIF(G$85:G$87,"&gt;0")</f>
        <v>0</v>
      </c>
      <c r="H90" s="276">
        <f t="shared" si="28"/>
        <v>0</v>
      </c>
      <c r="I90" s="276">
        <f t="shared" si="28"/>
        <v>0</v>
      </c>
      <c r="J90" s="276">
        <f t="shared" si="28"/>
        <v>0</v>
      </c>
      <c r="K90" s="276">
        <f t="shared" si="28"/>
        <v>0</v>
      </c>
      <c r="L90" s="276">
        <f t="shared" si="28"/>
        <v>0</v>
      </c>
      <c r="M90" s="276">
        <f t="shared" si="28"/>
        <v>0</v>
      </c>
      <c r="N90" s="276">
        <f t="shared" si="28"/>
        <v>0</v>
      </c>
      <c r="O90" s="276">
        <f t="shared" si="28"/>
        <v>0</v>
      </c>
      <c r="P90" s="276">
        <f t="shared" si="28"/>
        <v>0</v>
      </c>
      <c r="Q90" s="276">
        <f t="shared" si="28"/>
        <v>0</v>
      </c>
      <c r="R90" s="276">
        <f>SUM(F90:K90)</f>
        <v>0</v>
      </c>
    </row>
    <row r="91" spans="1:18" s="218" customFormat="1">
      <c r="A91" s="271"/>
      <c r="C91" s="246"/>
      <c r="D91" s="484"/>
      <c r="E91" s="480" t="s">
        <v>200</v>
      </c>
      <c r="F91" s="276">
        <f>COUNTIF(F$11:F$14,"=0")+COUNTIF(F$17:F$21,"=0")+COUNTIF(F$23:F$24,"=0")+COUNTIF(F$27:F$28,"=0")+COUNTIF(F$31:F$33,"=0")+COUNTIF(F$35,"=0")+COUNTIF(F$37:F$39,"=0")+COUNTIF(F$41:F$41,"=0")+COUNTIF(F$44:F$47,"=0")+COUNTIF(F$50:F$54,"=0")+COUNTIF(F$56:F$57,"=0")+COUNTIF(F$60:F$62,"=0")+COUNTIF(F$64:F$65,"=0")+COUNTIF(F$68:F$71,"=0")+COUNTIF(F$74:F$76,"=0")+COUNTIF(F$79:F$80,"=0")+COUNTIF(F$82:F$83,"=0")+COUNTIF(F$85:F$87,"=0")</f>
        <v>0</v>
      </c>
      <c r="G91" s="276">
        <f t="shared" ref="G91:Q91" si="29">COUNTIF(G$11:G$14,"=0")+COUNTIF(G$17:G$21,"=0")+COUNTIF(G$23:G$24,"=0")+COUNTIF(G$27:G$28,"=0")+COUNTIF(G$31:G$33,"=0")+COUNTIF(G$35,"=0")+COUNTIF(G$37:G$39,"=0")+COUNTIF(G$41:G$41,"=0")+COUNTIF(G$44:G$47,"=0")+COUNTIF(G$50:G$54,"=0")+COUNTIF(G$56:G$57,"=0")+COUNTIF(G$60:G$62,"=0")+COUNTIF(G$64:G$65,"=0")+COUNTIF(G$68:G$71,"=0")+COUNTIF(G$74:G$76,"=0")+COUNTIF(G$79:G$80,"=0")+COUNTIF(G$82:G$83,"=0")+COUNTIF(G$85:G$87,"=0")</f>
        <v>0</v>
      </c>
      <c r="H91" s="276">
        <f t="shared" si="29"/>
        <v>0</v>
      </c>
      <c r="I91" s="276">
        <f t="shared" si="29"/>
        <v>0</v>
      </c>
      <c r="J91" s="276">
        <f t="shared" si="29"/>
        <v>0</v>
      </c>
      <c r="K91" s="276">
        <f t="shared" si="29"/>
        <v>0</v>
      </c>
      <c r="L91" s="276">
        <f t="shared" si="29"/>
        <v>0</v>
      </c>
      <c r="M91" s="276">
        <f t="shared" si="29"/>
        <v>0</v>
      </c>
      <c r="N91" s="276">
        <f t="shared" si="29"/>
        <v>0</v>
      </c>
      <c r="O91" s="276">
        <f t="shared" si="29"/>
        <v>0</v>
      </c>
      <c r="P91" s="276">
        <f t="shared" si="29"/>
        <v>0</v>
      </c>
      <c r="Q91" s="276">
        <f t="shared" si="29"/>
        <v>0</v>
      </c>
      <c r="R91" s="276">
        <f>SUM(F91:K91)</f>
        <v>0</v>
      </c>
    </row>
    <row r="92" spans="1:18" s="218" customFormat="1">
      <c r="A92" s="271"/>
      <c r="C92" s="246"/>
      <c r="D92" s="484"/>
      <c r="E92" s="480" t="s">
        <v>201</v>
      </c>
      <c r="F92" s="276">
        <f>COUNTBLANK(F11:F87)-12</f>
        <v>52</v>
      </c>
      <c r="G92" s="276">
        <f>COUNTBLANK(G11:G87)-12</f>
        <v>52</v>
      </c>
      <c r="H92" s="276">
        <f t="shared" ref="H92:K92" si="30">COUNTBLANK(H11:H87)-12</f>
        <v>52</v>
      </c>
      <c r="I92" s="276">
        <f t="shared" si="30"/>
        <v>52</v>
      </c>
      <c r="J92" s="276">
        <f t="shared" si="30"/>
        <v>52</v>
      </c>
      <c r="K92" s="276">
        <f t="shared" si="30"/>
        <v>52</v>
      </c>
      <c r="L92" s="276">
        <f t="shared" ref="L92:Q92" si="31">COUNTBLANK(L11:L87)-12</f>
        <v>52</v>
      </c>
      <c r="M92" s="276">
        <f t="shared" si="31"/>
        <v>52</v>
      </c>
      <c r="N92" s="276">
        <f t="shared" si="31"/>
        <v>52</v>
      </c>
      <c r="O92" s="276">
        <f t="shared" si="31"/>
        <v>52</v>
      </c>
      <c r="P92" s="276">
        <f t="shared" si="31"/>
        <v>52</v>
      </c>
      <c r="Q92" s="276">
        <f t="shared" si="31"/>
        <v>52</v>
      </c>
      <c r="R92" s="276">
        <f>SUM(F92:K92)</f>
        <v>312</v>
      </c>
    </row>
    <row r="93" spans="1:18" s="218" customFormat="1">
      <c r="A93" s="271"/>
      <c r="C93" s="246"/>
      <c r="D93" s="484"/>
      <c r="E93" s="480" t="s">
        <v>202</v>
      </c>
      <c r="F93" s="276">
        <f>COUNTIF(F$11:F$14,"&gt;0")+COUNTIF(F$17:F$21,"&gt;0")+COUNTIF(F$23:F$24,"&gt;0")+COUNTIF(F$27:F$28,"&gt;0")+COUNTIF(F$31:F$33,"&gt;0")+COUNTIF(F$35,"&gt;0")+COUNTIF(F$37:F$39,"&gt;0")+COUNTIF(F$41:F$41,"&gt;0")+COUNTIF(F$44:F$47,"&gt;0")+COUNTIF(F$50:F$54,"&gt;0")+COUNTIF(F$56:F$57,"&gt;0")+COUNTIF(F$60:F$62,"&gt;0")+COUNTIF(F$64:F$65,"&gt;0")+COUNTIF(F$68:F$71,"&gt;0")+COUNTIF(F$74:F$76,"&gt;0")+COUNTIF(F$79:F$80,"&gt;0")+COUNTIF(F$82:F$83,"&gt;0")+COUNTIF(F$85:F$87,"&gt;0")</f>
        <v>0</v>
      </c>
      <c r="G93" s="276">
        <f>COUNTIF(G$11:G$14,"&gt;0")+COUNTIF(G$17:G$21,"&gt;0")+COUNTIF(G$23:G$24,"&gt;0")+COUNTIF(G$27:G$28,"&gt;0")+COUNTIF(G$31:G$33,"&gt;0")+COUNTIF(G$35,"&gt;0")+COUNTIF(G$37:G$39,"&gt;0")+COUNTIF(G$41:G$41,"&gt;0")+COUNTIF(G$44:G$47,"&gt;0")+COUNTIF(G$50:G$54,"&gt;0")+COUNTIF(G$56:G$57,"&gt;0")+COUNTIF(G$60:G$62,"&gt;0")+COUNTIF(G$64:G$65,"&gt;0")+COUNTIF(G$68:G$71,"&gt;0")+COUNTIF(G$74:G$76,"&gt;0")+COUNTIF(G$79:G$80,"&gt;0")+COUNTIF(G$82:G$83,"&gt;0")+COUNTIF(G$85:G$87,"&gt;0")</f>
        <v>0</v>
      </c>
      <c r="H93" s="276">
        <f t="shared" ref="H93:Q94" si="32">COUNTIF(H$11:H$14,"&gt;0")+COUNTIF(H$17:H$21,"&gt;0")+COUNTIF(H$23:H$24,"&gt;0")+COUNTIF(H$27:H$28,"&gt;0")+COUNTIF(H$31:H$33,"&gt;0")+COUNTIF(H$35,"&gt;0")+COUNTIF(H$37:H$39,"&gt;0")+COUNTIF(H$41:H$41,"&gt;0")+COUNTIF(H$44:H$47,"&gt;0")+COUNTIF(H$50:H$54,"&gt;0")+COUNTIF(H$56:H$57,"&gt;0")+COUNTIF(H$60:H$62,"&gt;0")+COUNTIF(H$64:H$65,"&gt;0")+COUNTIF(H$68:H$71,"&gt;0")+COUNTIF(H$74:H$76,"&gt;0")+COUNTIF(H$79:H$80,"&gt;0")+COUNTIF(H$82:H$83,"&gt;0")+COUNTIF(H$85:H$87,"&gt;0")</f>
        <v>0</v>
      </c>
      <c r="I93" s="276">
        <f t="shared" si="32"/>
        <v>0</v>
      </c>
      <c r="J93" s="276">
        <f t="shared" si="32"/>
        <v>0</v>
      </c>
      <c r="K93" s="276">
        <f t="shared" si="32"/>
        <v>0</v>
      </c>
      <c r="L93" s="276">
        <f t="shared" si="32"/>
        <v>0</v>
      </c>
      <c r="M93" s="276">
        <f t="shared" si="32"/>
        <v>0</v>
      </c>
      <c r="N93" s="276">
        <f t="shared" si="32"/>
        <v>0</v>
      </c>
      <c r="O93" s="276">
        <f t="shared" si="32"/>
        <v>0</v>
      </c>
      <c r="P93" s="276">
        <f t="shared" si="32"/>
        <v>0</v>
      </c>
      <c r="Q93" s="276">
        <f t="shared" si="32"/>
        <v>0</v>
      </c>
      <c r="R93" s="276">
        <f>SUM(F93:K93)</f>
        <v>0</v>
      </c>
    </row>
    <row r="94" spans="1:18" s="218" customFormat="1">
      <c r="A94" s="271"/>
      <c r="C94" s="246"/>
      <c r="D94" s="484"/>
      <c r="E94" s="481" t="s">
        <v>203</v>
      </c>
      <c r="F94" s="276">
        <f>COUNTIF(F$11:F$14,"&gt;0")+COUNTIF(F$17:F$21,"&gt;0")+COUNTIF(F$23:F$24,"&gt;0")+COUNTIF(F$27:F$28,"&gt;0")+COUNTIF(F$31:F$33,"&gt;0")+COUNTIF(F$35,"&gt;0")+COUNTIF(F$37:F$39,"&gt;0")+COUNTIF(F$41:F$41,"&gt;0")+COUNTIF(F$44:F$47,"&gt;0")+COUNTIF(F$50:F$54,"&gt;0")+COUNTIF(F$56:F$57,"&gt;0")+COUNTIF(F$60:F$62,"&gt;0")+COUNTIF(F$64:F$65,"&gt;0")+COUNTIF(F$68:F$71,"&gt;0")+COUNTIF(F$74:F$76,"&gt;0")+COUNTIF(F$79:F$80,"&gt;0")+COUNTIF(F$82:F$83,"&gt;0")+COUNTIF(F$85:F$87,"&gt;0")</f>
        <v>0</v>
      </c>
      <c r="G94" s="276">
        <f t="shared" ref="G94" si="33">COUNTIF(G$11:G$14,"&gt;0")+COUNTIF(G$17:G$21,"&gt;0")+COUNTIF(G$23:G$24,"&gt;0")+COUNTIF(G$27:G$28,"&gt;0")+COUNTIF(G$31:G$33,"&gt;0")+COUNTIF(G$35,"&gt;0")+COUNTIF(G$37:G$39,"&gt;0")+COUNTIF(G$41:G$41,"&gt;0")+COUNTIF(G$44:G$47,"&gt;0")+COUNTIF(G$50:G$54,"&gt;0")+COUNTIF(G$56:G$57,"&gt;0")+COUNTIF(G$60:G$62,"&gt;0")+COUNTIF(G$64:G$65,"&gt;0")+COUNTIF(G$68:G$71,"&gt;0")+COUNTIF(G$74:G$76,"&gt;0")+COUNTIF(G$79:G$80,"&gt;0")+COUNTIF(G$82:G$83,"&gt;0")+COUNTIF(G$85:G$87,"&gt;0")</f>
        <v>0</v>
      </c>
      <c r="H94" s="276">
        <f t="shared" si="32"/>
        <v>0</v>
      </c>
      <c r="I94" s="276">
        <f t="shared" si="32"/>
        <v>0</v>
      </c>
      <c r="J94" s="276">
        <f t="shared" si="32"/>
        <v>0</v>
      </c>
      <c r="K94" s="276">
        <f t="shared" si="32"/>
        <v>0</v>
      </c>
      <c r="L94" s="276">
        <f t="shared" si="32"/>
        <v>0</v>
      </c>
      <c r="M94" s="276">
        <f t="shared" si="32"/>
        <v>0</v>
      </c>
      <c r="N94" s="276">
        <f t="shared" si="32"/>
        <v>0</v>
      </c>
      <c r="O94" s="276">
        <f t="shared" si="32"/>
        <v>0</v>
      </c>
      <c r="P94" s="276">
        <f t="shared" si="32"/>
        <v>0</v>
      </c>
      <c r="Q94" s="276">
        <f t="shared" si="32"/>
        <v>0</v>
      </c>
      <c r="R94" s="276">
        <f>SUM(F94:K94)</f>
        <v>0</v>
      </c>
    </row>
    <row r="95" spans="1:18" s="218" customFormat="1">
      <c r="A95" s="271"/>
      <c r="C95" s="246"/>
      <c r="D95" s="484"/>
      <c r="E95" s="479" t="s">
        <v>204</v>
      </c>
      <c r="F95" s="280">
        <f>SUM(F90:F94)</f>
        <v>52</v>
      </c>
      <c r="G95" s="280">
        <f t="shared" ref="G95:R95" si="34">SUM(G90:G94)</f>
        <v>52</v>
      </c>
      <c r="H95" s="280">
        <f t="shared" si="34"/>
        <v>52</v>
      </c>
      <c r="I95" s="280">
        <f t="shared" si="34"/>
        <v>52</v>
      </c>
      <c r="J95" s="280">
        <f t="shared" si="34"/>
        <v>52</v>
      </c>
      <c r="K95" s="280">
        <f t="shared" si="34"/>
        <v>52</v>
      </c>
      <c r="L95" s="280">
        <f t="shared" ref="L95:Q95" si="35">SUM(L90:L94)</f>
        <v>52</v>
      </c>
      <c r="M95" s="280">
        <f t="shared" si="35"/>
        <v>52</v>
      </c>
      <c r="N95" s="280">
        <f t="shared" si="35"/>
        <v>52</v>
      </c>
      <c r="O95" s="280">
        <f t="shared" si="35"/>
        <v>52</v>
      </c>
      <c r="P95" s="280">
        <f t="shared" si="35"/>
        <v>52</v>
      </c>
      <c r="Q95" s="280">
        <f t="shared" si="35"/>
        <v>52</v>
      </c>
      <c r="R95" s="280">
        <f t="shared" si="34"/>
        <v>312</v>
      </c>
    </row>
    <row r="96" spans="1:18" s="218" customFormat="1">
      <c r="A96" s="271"/>
      <c r="C96" s="246"/>
      <c r="D96" s="484"/>
      <c r="E96" s="458"/>
    </row>
    <row r="97" spans="1:5" s="218" customFormat="1">
      <c r="A97" s="271"/>
      <c r="C97" s="246"/>
      <c r="D97" s="484"/>
      <c r="E97" s="458"/>
    </row>
    <row r="98" spans="1:5" s="218" customFormat="1">
      <c r="A98" s="271"/>
      <c r="C98" s="246"/>
      <c r="D98" s="484"/>
      <c r="E98" s="458"/>
    </row>
    <row r="99" spans="1:5" s="218" customFormat="1">
      <c r="A99" s="271"/>
      <c r="C99" s="246"/>
      <c r="D99" s="484"/>
      <c r="E99" s="458"/>
    </row>
    <row r="100" spans="1:5" s="218" customFormat="1">
      <c r="A100" s="271"/>
      <c r="C100" s="246"/>
      <c r="D100" s="484"/>
      <c r="E100" s="458"/>
    </row>
    <row r="101" spans="1:5" s="218" customFormat="1">
      <c r="A101" s="271"/>
      <c r="C101" s="246"/>
      <c r="D101" s="484"/>
      <c r="E101" s="458"/>
    </row>
    <row r="102" spans="1:5" s="218" customFormat="1">
      <c r="A102" s="271"/>
      <c r="C102" s="246"/>
      <c r="D102" s="484"/>
      <c r="E102" s="458"/>
    </row>
    <row r="103" spans="1:5" s="218" customFormat="1">
      <c r="A103" s="271"/>
      <c r="C103" s="246"/>
      <c r="D103" s="484"/>
      <c r="E103" s="458"/>
    </row>
    <row r="104" spans="1:5">
      <c r="A104" s="118"/>
    </row>
    <row r="105" spans="1:5">
      <c r="A105" s="118"/>
    </row>
    <row r="106" spans="1:5">
      <c r="A106" s="118"/>
    </row>
    <row r="107" spans="1:5">
      <c r="A107" s="118"/>
    </row>
    <row r="108" spans="1:5">
      <c r="A108" s="118"/>
    </row>
    <row r="109" spans="1:5">
      <c r="A109" s="118"/>
    </row>
    <row r="110" spans="1:5">
      <c r="A110" s="118"/>
    </row>
    <row r="111" spans="1:5">
      <c r="A111" s="118"/>
    </row>
    <row r="112" spans="1:5">
      <c r="A112" s="118"/>
    </row>
    <row r="113" spans="1:1">
      <c r="A113" s="118"/>
    </row>
    <row r="114" spans="1:1">
      <c r="A114" s="118"/>
    </row>
    <row r="122" spans="1:1">
      <c r="A122" s="86"/>
    </row>
    <row r="123" spans="1:1">
      <c r="A123" s="86"/>
    </row>
    <row r="124" spans="1:1">
      <c r="A124" s="86"/>
    </row>
    <row r="125" spans="1:1">
      <c r="A125" s="86"/>
    </row>
    <row r="126" spans="1:1">
      <c r="A126" s="86"/>
    </row>
    <row r="127" spans="1:1">
      <c r="A127" s="86"/>
    </row>
    <row r="128" spans="1:1">
      <c r="A128" s="86"/>
    </row>
    <row r="269" spans="1:1">
      <c r="A269" s="86"/>
    </row>
    <row r="270" spans="1:1">
      <c r="A270" s="86"/>
    </row>
    <row r="271" spans="1:1">
      <c r="A271" s="86"/>
    </row>
    <row r="272" spans="1:1">
      <c r="A272" s="86"/>
    </row>
    <row r="273" spans="1:1">
      <c r="A273" s="86"/>
    </row>
    <row r="274" spans="1:1">
      <c r="A274" s="86"/>
    </row>
    <row r="275" spans="1:1">
      <c r="A275" s="86"/>
    </row>
    <row r="276" spans="1:1">
      <c r="A276" s="86"/>
    </row>
    <row r="277" spans="1:1">
      <c r="A277" s="86"/>
    </row>
    <row r="278" spans="1:1">
      <c r="A278" s="86"/>
    </row>
    <row r="279" spans="1:1">
      <c r="A279" s="86"/>
    </row>
    <row r="280" spans="1:1">
      <c r="A280" s="86"/>
    </row>
    <row r="281" spans="1:1">
      <c r="A281" s="86"/>
    </row>
    <row r="300" spans="1:1">
      <c r="A300" s="86"/>
    </row>
    <row r="301" spans="1:1">
      <c r="A301" s="86"/>
    </row>
    <row r="302" spans="1:1">
      <c r="A302" s="86"/>
    </row>
    <row r="303" spans="1:1">
      <c r="A303" s="86"/>
    </row>
    <row r="304" spans="1:1">
      <c r="A304" s="86"/>
    </row>
    <row r="305" spans="1:1">
      <c r="A305" s="86"/>
    </row>
    <row r="306" spans="1:1">
      <c r="A306" s="86"/>
    </row>
    <row r="307" spans="1:1">
      <c r="A307" s="86"/>
    </row>
    <row r="308" spans="1:1">
      <c r="A308" s="86"/>
    </row>
    <row r="309" spans="1:1">
      <c r="A309" s="86"/>
    </row>
    <row r="310" spans="1:1">
      <c r="A310" s="86"/>
    </row>
    <row r="311" spans="1:1">
      <c r="A311" s="86"/>
    </row>
    <row r="312" spans="1:1">
      <c r="A312" s="86"/>
    </row>
    <row r="313" spans="1:1">
      <c r="A313" s="86"/>
    </row>
    <row r="314" spans="1:1">
      <c r="A314" s="86"/>
    </row>
    <row r="315" spans="1:1">
      <c r="A315" s="86"/>
    </row>
    <row r="316" spans="1:1">
      <c r="A316" s="86"/>
    </row>
    <row r="317" spans="1:1">
      <c r="A317" s="86"/>
    </row>
    <row r="318" spans="1:1">
      <c r="A318" s="86"/>
    </row>
    <row r="319" spans="1:1">
      <c r="A319" s="86"/>
    </row>
    <row r="320" spans="1:1">
      <c r="A320" s="86"/>
    </row>
    <row r="321" spans="1:1">
      <c r="A321" s="86"/>
    </row>
    <row r="322" spans="1:1">
      <c r="A322" s="86"/>
    </row>
    <row r="323" spans="1:1">
      <c r="A323" s="86"/>
    </row>
    <row r="324" spans="1:1">
      <c r="A324" s="86"/>
    </row>
    <row r="325" spans="1:1">
      <c r="A325" s="86"/>
    </row>
    <row r="326" spans="1:1">
      <c r="A326" s="86"/>
    </row>
    <row r="327" spans="1:1">
      <c r="A327" s="86"/>
    </row>
    <row r="328" spans="1:1">
      <c r="A328" s="86"/>
    </row>
    <row r="329" spans="1:1">
      <c r="A329" s="86"/>
    </row>
    <row r="330" spans="1:1">
      <c r="A330" s="86"/>
    </row>
    <row r="331" spans="1:1">
      <c r="A331" s="86"/>
    </row>
    <row r="332" spans="1:1">
      <c r="A332" s="86"/>
    </row>
    <row r="333" spans="1:1">
      <c r="A333" s="86"/>
    </row>
    <row r="334" spans="1:1">
      <c r="A334" s="86"/>
    </row>
    <row r="335" spans="1:1">
      <c r="A335" s="86"/>
    </row>
    <row r="336" spans="1:1">
      <c r="A336" s="86"/>
    </row>
    <row r="337" spans="1:1">
      <c r="A337" s="86"/>
    </row>
    <row r="338" spans="1:1">
      <c r="A338" s="86"/>
    </row>
    <row r="339" spans="1:1">
      <c r="A339" s="86"/>
    </row>
    <row r="340" spans="1:1">
      <c r="A340" s="86"/>
    </row>
    <row r="341" spans="1:1">
      <c r="A341" s="86"/>
    </row>
    <row r="342" spans="1:1">
      <c r="A342" s="86"/>
    </row>
    <row r="343" spans="1:1">
      <c r="A343" s="86"/>
    </row>
    <row r="344" spans="1:1">
      <c r="A344" s="86"/>
    </row>
    <row r="345" spans="1:1">
      <c r="A345" s="86"/>
    </row>
    <row r="346" spans="1:1">
      <c r="A346" s="86"/>
    </row>
    <row r="347" spans="1:1">
      <c r="A347" s="86"/>
    </row>
    <row r="348" spans="1:1">
      <c r="A348" s="86"/>
    </row>
    <row r="349" spans="1:1">
      <c r="A349" s="86"/>
    </row>
    <row r="350" spans="1:1">
      <c r="A350" s="86"/>
    </row>
    <row r="351" spans="1:1">
      <c r="A351" s="86"/>
    </row>
    <row r="439" spans="6:17">
      <c r="F439" s="105"/>
      <c r="G439" s="105"/>
      <c r="H439" s="105"/>
      <c r="I439" s="105"/>
      <c r="J439" s="105"/>
      <c r="K439" s="105"/>
      <c r="L439" s="105"/>
      <c r="M439" s="105"/>
      <c r="N439" s="105"/>
      <c r="O439" s="105"/>
      <c r="P439" s="105"/>
      <c r="Q439" s="105"/>
    </row>
    <row r="440" spans="6:17">
      <c r="F440" s="105"/>
      <c r="G440" s="105"/>
      <c r="H440" s="105"/>
      <c r="I440" s="105"/>
      <c r="J440" s="105"/>
      <c r="K440" s="105"/>
      <c r="L440" s="105"/>
      <c r="M440" s="105"/>
      <c r="N440" s="105"/>
      <c r="O440" s="105"/>
      <c r="P440" s="105"/>
      <c r="Q440" s="105"/>
    </row>
    <row r="441" spans="6:17">
      <c r="F441" s="105"/>
      <c r="G441" s="105"/>
      <c r="H441" s="105"/>
      <c r="I441" s="105"/>
      <c r="J441" s="105"/>
      <c r="K441" s="105"/>
      <c r="L441" s="105"/>
      <c r="M441" s="105"/>
      <c r="N441" s="105"/>
      <c r="O441" s="105"/>
      <c r="P441" s="105"/>
      <c r="Q441" s="105"/>
    </row>
    <row r="442" spans="6:17">
      <c r="F442" s="105"/>
      <c r="G442" s="105"/>
      <c r="H442" s="105"/>
      <c r="I442" s="105"/>
      <c r="J442" s="105"/>
      <c r="K442" s="105"/>
      <c r="L442" s="105"/>
      <c r="M442" s="105"/>
      <c r="N442" s="105"/>
      <c r="O442" s="105"/>
      <c r="P442" s="105"/>
      <c r="Q442" s="105"/>
    </row>
    <row r="443" spans="6:17">
      <c r="F443" s="105"/>
      <c r="G443" s="105"/>
      <c r="H443" s="105"/>
      <c r="I443" s="105"/>
      <c r="J443" s="105"/>
      <c r="K443" s="105"/>
      <c r="L443" s="105"/>
      <c r="M443" s="105"/>
      <c r="N443" s="105"/>
      <c r="O443" s="105"/>
      <c r="P443" s="105"/>
      <c r="Q443" s="105"/>
    </row>
    <row r="444" spans="6:17">
      <c r="F444" s="105"/>
      <c r="G444" s="105"/>
      <c r="H444" s="105"/>
      <c r="I444" s="105"/>
      <c r="J444" s="105"/>
      <c r="K444" s="105"/>
      <c r="L444" s="105"/>
      <c r="M444" s="105"/>
      <c r="N444" s="105"/>
      <c r="O444" s="105"/>
      <c r="P444" s="105"/>
      <c r="Q444" s="105"/>
    </row>
    <row r="445" spans="6:17">
      <c r="F445" s="105"/>
      <c r="G445" s="105"/>
      <c r="H445" s="105"/>
      <c r="I445" s="105"/>
      <c r="J445" s="105"/>
      <c r="K445" s="105"/>
      <c r="L445" s="105"/>
      <c r="M445" s="105"/>
      <c r="N445" s="105"/>
      <c r="O445" s="105"/>
      <c r="P445" s="105"/>
      <c r="Q445" s="105"/>
    </row>
    <row r="446" spans="6:17">
      <c r="F446" s="105"/>
      <c r="G446" s="105"/>
      <c r="H446" s="105"/>
      <c r="I446" s="105"/>
      <c r="J446" s="105"/>
      <c r="K446" s="105"/>
      <c r="L446" s="105"/>
      <c r="M446" s="105"/>
      <c r="N446" s="105"/>
      <c r="O446" s="105"/>
      <c r="P446" s="105"/>
      <c r="Q446" s="105"/>
    </row>
    <row r="447" spans="6:17">
      <c r="F447" s="105"/>
      <c r="G447" s="105"/>
      <c r="H447" s="105"/>
      <c r="I447" s="105"/>
      <c r="J447" s="105"/>
      <c r="K447" s="105"/>
      <c r="L447" s="105"/>
      <c r="M447" s="105"/>
      <c r="N447" s="105"/>
      <c r="O447" s="105"/>
      <c r="P447" s="105"/>
      <c r="Q447" s="105"/>
    </row>
    <row r="448" spans="6:17">
      <c r="F448" s="105"/>
      <c r="G448" s="105"/>
      <c r="H448" s="105"/>
      <c r="I448" s="105"/>
      <c r="J448" s="105"/>
      <c r="K448" s="105"/>
      <c r="L448" s="105"/>
      <c r="M448" s="105"/>
      <c r="N448" s="105"/>
      <c r="O448" s="105"/>
      <c r="P448" s="105"/>
      <c r="Q448" s="105"/>
    </row>
    <row r="449" spans="6:17">
      <c r="F449" s="105"/>
      <c r="G449" s="105"/>
      <c r="H449" s="105"/>
      <c r="I449" s="105"/>
      <c r="J449" s="105"/>
      <c r="K449" s="105"/>
      <c r="L449" s="105"/>
      <c r="M449" s="105"/>
      <c r="N449" s="105"/>
      <c r="O449" s="105"/>
      <c r="P449" s="105"/>
      <c r="Q449" s="105"/>
    </row>
    <row r="450" spans="6:17">
      <c r="F450" s="105"/>
      <c r="G450" s="105"/>
      <c r="H450" s="105"/>
      <c r="I450" s="105"/>
      <c r="J450" s="105"/>
      <c r="K450" s="105"/>
      <c r="L450" s="105"/>
      <c r="M450" s="105"/>
      <c r="N450" s="105"/>
      <c r="O450" s="105"/>
      <c r="P450" s="105"/>
      <c r="Q450" s="105"/>
    </row>
    <row r="451" spans="6:17">
      <c r="F451" s="105"/>
      <c r="G451" s="105"/>
      <c r="H451" s="105"/>
      <c r="I451" s="105"/>
      <c r="J451" s="105"/>
      <c r="K451" s="105"/>
      <c r="L451" s="105"/>
      <c r="M451" s="105"/>
      <c r="N451" s="105"/>
      <c r="O451" s="105"/>
      <c r="P451" s="105"/>
      <c r="Q451" s="105"/>
    </row>
    <row r="452" spans="6:17">
      <c r="F452" s="105"/>
      <c r="G452" s="105"/>
      <c r="H452" s="105"/>
      <c r="I452" s="105"/>
      <c r="J452" s="105"/>
      <c r="K452" s="105"/>
      <c r="L452" s="105"/>
      <c r="M452" s="105"/>
      <c r="N452" s="105"/>
      <c r="O452" s="105"/>
      <c r="P452" s="105"/>
      <c r="Q452" s="105"/>
    </row>
    <row r="453" spans="6:17">
      <c r="F453" s="105"/>
      <c r="G453" s="105"/>
      <c r="H453" s="105"/>
      <c r="I453" s="105"/>
      <c r="J453" s="105"/>
      <c r="K453" s="105"/>
      <c r="L453" s="105"/>
      <c r="M453" s="105"/>
      <c r="N453" s="105"/>
      <c r="O453" s="105"/>
      <c r="P453" s="105"/>
      <c r="Q453" s="105"/>
    </row>
    <row r="454" spans="6:17">
      <c r="F454" s="105"/>
      <c r="G454" s="105"/>
      <c r="H454" s="105"/>
      <c r="I454" s="105"/>
      <c r="J454" s="105"/>
      <c r="K454" s="105"/>
      <c r="L454" s="105"/>
      <c r="M454" s="105"/>
      <c r="N454" s="105"/>
      <c r="O454" s="105"/>
      <c r="P454" s="105"/>
      <c r="Q454" s="105"/>
    </row>
    <row r="455" spans="6:17">
      <c r="F455" s="105"/>
      <c r="G455" s="105"/>
      <c r="H455" s="105"/>
      <c r="I455" s="105"/>
      <c r="J455" s="105"/>
      <c r="K455" s="105"/>
      <c r="L455" s="105"/>
      <c r="M455" s="105"/>
      <c r="N455" s="105"/>
      <c r="O455" s="105"/>
      <c r="P455" s="105"/>
      <c r="Q455" s="105"/>
    </row>
    <row r="456" spans="6:17">
      <c r="F456" s="105"/>
      <c r="G456" s="105"/>
      <c r="H456" s="105"/>
      <c r="I456" s="105"/>
      <c r="J456" s="105"/>
      <c r="K456" s="105"/>
      <c r="L456" s="105"/>
      <c r="M456" s="105"/>
      <c r="N456" s="105"/>
      <c r="O456" s="105"/>
      <c r="P456" s="105"/>
      <c r="Q456" s="105"/>
    </row>
    <row r="457" spans="6:17">
      <c r="F457" s="105"/>
      <c r="G457" s="105"/>
      <c r="H457" s="105"/>
      <c r="I457" s="105"/>
      <c r="J457" s="105"/>
      <c r="K457" s="105"/>
      <c r="L457" s="105"/>
      <c r="M457" s="105"/>
      <c r="N457" s="105"/>
      <c r="O457" s="105"/>
      <c r="P457" s="105"/>
      <c r="Q457" s="105"/>
    </row>
    <row r="458" spans="6:17">
      <c r="F458" s="105"/>
      <c r="G458" s="105"/>
      <c r="H458" s="105"/>
      <c r="I458" s="105"/>
      <c r="J458" s="105"/>
      <c r="K458" s="105"/>
      <c r="L458" s="105"/>
      <c r="M458" s="105"/>
      <c r="N458" s="105"/>
      <c r="O458" s="105"/>
      <c r="P458" s="105"/>
      <c r="Q458" s="105"/>
    </row>
    <row r="459" spans="6:17">
      <c r="F459" s="105"/>
      <c r="G459" s="105"/>
      <c r="H459" s="105"/>
      <c r="I459" s="105"/>
      <c r="J459" s="105"/>
      <c r="K459" s="105"/>
      <c r="L459" s="105"/>
      <c r="M459" s="105"/>
      <c r="N459" s="105"/>
      <c r="O459" s="105"/>
      <c r="P459" s="105"/>
      <c r="Q459" s="105"/>
    </row>
    <row r="460" spans="6:17">
      <c r="F460" s="105"/>
      <c r="G460" s="105"/>
      <c r="H460" s="105"/>
      <c r="I460" s="105"/>
      <c r="J460" s="105"/>
      <c r="K460" s="105"/>
      <c r="L460" s="105"/>
      <c r="M460" s="105"/>
      <c r="N460" s="105"/>
      <c r="O460" s="105"/>
      <c r="P460" s="105"/>
      <c r="Q460" s="105"/>
    </row>
    <row r="461" spans="6:17">
      <c r="F461" s="105"/>
      <c r="G461" s="105"/>
      <c r="H461" s="105"/>
      <c r="I461" s="105"/>
      <c r="J461" s="105"/>
      <c r="K461" s="105"/>
      <c r="L461" s="105"/>
      <c r="M461" s="105"/>
      <c r="N461" s="105"/>
      <c r="O461" s="105"/>
      <c r="P461" s="105"/>
      <c r="Q461" s="105"/>
    </row>
    <row r="462" spans="6:17">
      <c r="F462" s="105"/>
      <c r="G462" s="105"/>
      <c r="H462" s="105"/>
      <c r="I462" s="105"/>
      <c r="J462" s="105"/>
      <c r="K462" s="105"/>
      <c r="L462" s="105"/>
      <c r="M462" s="105"/>
      <c r="N462" s="105"/>
      <c r="O462" s="105"/>
      <c r="P462" s="105"/>
      <c r="Q462" s="105"/>
    </row>
    <row r="463" spans="6:17">
      <c r="F463" s="105"/>
      <c r="G463" s="105"/>
      <c r="H463" s="105"/>
      <c r="I463" s="105"/>
      <c r="J463" s="105"/>
      <c r="K463" s="105"/>
      <c r="L463" s="105"/>
      <c r="M463" s="105"/>
      <c r="N463" s="105"/>
      <c r="O463" s="105"/>
      <c r="P463" s="105"/>
      <c r="Q463" s="105"/>
    </row>
    <row r="464" spans="6:17">
      <c r="F464" s="105"/>
      <c r="G464" s="105"/>
      <c r="H464" s="105"/>
      <c r="I464" s="105"/>
      <c r="J464" s="105"/>
      <c r="K464" s="105"/>
      <c r="L464" s="105"/>
      <c r="M464" s="105"/>
      <c r="N464" s="105"/>
      <c r="O464" s="105"/>
      <c r="P464" s="105"/>
      <c r="Q464" s="105"/>
    </row>
    <row r="465" spans="6:17">
      <c r="F465" s="105"/>
      <c r="G465" s="105"/>
      <c r="H465" s="105"/>
      <c r="I465" s="105"/>
      <c r="J465" s="105"/>
      <c r="K465" s="105"/>
      <c r="L465" s="105"/>
      <c r="M465" s="105"/>
      <c r="N465" s="105"/>
      <c r="O465" s="105"/>
      <c r="P465" s="105"/>
      <c r="Q465" s="105"/>
    </row>
    <row r="466" spans="6:17">
      <c r="F466" s="105"/>
      <c r="G466" s="105"/>
      <c r="H466" s="105"/>
      <c r="I466" s="105"/>
      <c r="J466" s="105"/>
      <c r="K466" s="105"/>
      <c r="L466" s="105"/>
      <c r="M466" s="105"/>
      <c r="N466" s="105"/>
      <c r="O466" s="105"/>
      <c r="P466" s="105"/>
      <c r="Q466" s="105"/>
    </row>
    <row r="467" spans="6:17">
      <c r="F467" s="105"/>
      <c r="G467" s="105"/>
      <c r="H467" s="105"/>
      <c r="I467" s="105"/>
      <c r="J467" s="105"/>
      <c r="K467" s="105"/>
      <c r="L467" s="105"/>
      <c r="M467" s="105"/>
      <c r="N467" s="105"/>
      <c r="O467" s="105"/>
      <c r="P467" s="105"/>
      <c r="Q467" s="105"/>
    </row>
    <row r="468" spans="6:17">
      <c r="F468" s="105"/>
      <c r="G468" s="105"/>
      <c r="H468" s="105"/>
      <c r="I468" s="105"/>
      <c r="J468" s="105"/>
      <c r="K468" s="105"/>
      <c r="L468" s="105"/>
      <c r="M468" s="105"/>
      <c r="N468" s="105"/>
      <c r="O468" s="105"/>
      <c r="P468" s="105"/>
      <c r="Q468" s="105"/>
    </row>
    <row r="469" spans="6:17">
      <c r="F469" s="105"/>
      <c r="G469" s="105"/>
      <c r="H469" s="105"/>
      <c r="I469" s="105"/>
      <c r="J469" s="105"/>
      <c r="K469" s="105"/>
      <c r="L469" s="105"/>
      <c r="M469" s="105"/>
      <c r="N469" s="105"/>
      <c r="O469" s="105"/>
      <c r="P469" s="105"/>
      <c r="Q469" s="105"/>
    </row>
    <row r="470" spans="6:17">
      <c r="F470" s="105"/>
      <c r="G470" s="105"/>
      <c r="H470" s="105"/>
      <c r="I470" s="105"/>
      <c r="J470" s="105"/>
      <c r="K470" s="105"/>
      <c r="L470" s="105"/>
      <c r="M470" s="105"/>
      <c r="N470" s="105"/>
      <c r="O470" s="105"/>
      <c r="P470" s="105"/>
      <c r="Q470" s="105"/>
    </row>
    <row r="471" spans="6:17">
      <c r="F471" s="105"/>
      <c r="G471" s="105"/>
      <c r="H471" s="105"/>
      <c r="I471" s="105"/>
      <c r="J471" s="105"/>
      <c r="K471" s="105"/>
      <c r="L471" s="105"/>
      <c r="M471" s="105"/>
      <c r="N471" s="105"/>
      <c r="O471" s="105"/>
      <c r="P471" s="105"/>
      <c r="Q471" s="105"/>
    </row>
    <row r="472" spans="6:17">
      <c r="F472" s="105"/>
      <c r="G472" s="105"/>
      <c r="H472" s="105"/>
      <c r="I472" s="105"/>
      <c r="J472" s="105"/>
      <c r="K472" s="105"/>
      <c r="L472" s="105"/>
      <c r="M472" s="105"/>
      <c r="N472" s="105"/>
      <c r="O472" s="105"/>
      <c r="P472" s="105"/>
      <c r="Q472" s="105"/>
    </row>
    <row r="473" spans="6:17">
      <c r="F473" s="105"/>
      <c r="G473" s="105"/>
      <c r="H473" s="105"/>
      <c r="I473" s="105"/>
      <c r="J473" s="105"/>
      <c r="K473" s="105"/>
      <c r="L473" s="105"/>
      <c r="M473" s="105"/>
      <c r="N473" s="105"/>
      <c r="O473" s="105"/>
      <c r="P473" s="105"/>
      <c r="Q473" s="105"/>
    </row>
    <row r="474" spans="6:17">
      <c r="F474" s="105"/>
      <c r="G474" s="105"/>
      <c r="H474" s="105"/>
      <c r="I474" s="105"/>
      <c r="J474" s="105"/>
      <c r="K474" s="105"/>
      <c r="L474" s="105"/>
      <c r="M474" s="105"/>
      <c r="N474" s="105"/>
      <c r="O474" s="105"/>
      <c r="P474" s="105"/>
      <c r="Q474" s="105"/>
    </row>
    <row r="475" spans="6:17">
      <c r="F475" s="105"/>
      <c r="G475" s="105"/>
      <c r="H475" s="105"/>
      <c r="I475" s="105"/>
      <c r="J475" s="105"/>
      <c r="K475" s="105"/>
      <c r="L475" s="105"/>
      <c r="M475" s="105"/>
      <c r="N475" s="105"/>
      <c r="O475" s="105"/>
      <c r="P475" s="105"/>
      <c r="Q475" s="105"/>
    </row>
    <row r="476" spans="6:17">
      <c r="F476" s="105"/>
      <c r="G476" s="105"/>
      <c r="H476" s="105"/>
      <c r="I476" s="105"/>
      <c r="J476" s="105"/>
      <c r="K476" s="105"/>
      <c r="L476" s="105"/>
      <c r="M476" s="105"/>
      <c r="N476" s="105"/>
      <c r="O476" s="105"/>
      <c r="P476" s="105"/>
      <c r="Q476" s="105"/>
    </row>
    <row r="477" spans="6:17">
      <c r="F477" s="105"/>
      <c r="G477" s="105"/>
      <c r="H477" s="105"/>
      <c r="I477" s="105"/>
      <c r="J477" s="105"/>
      <c r="K477" s="105"/>
      <c r="L477" s="105"/>
      <c r="M477" s="105"/>
      <c r="N477" s="105"/>
      <c r="O477" s="105"/>
      <c r="P477" s="105"/>
      <c r="Q477" s="105"/>
    </row>
    <row r="478" spans="6:17">
      <c r="F478" s="105"/>
      <c r="G478" s="105"/>
      <c r="H478" s="105"/>
      <c r="I478" s="105"/>
      <c r="J478" s="105"/>
      <c r="K478" s="105"/>
      <c r="L478" s="105"/>
      <c r="M478" s="105"/>
      <c r="N478" s="105"/>
      <c r="O478" s="105"/>
      <c r="P478" s="105"/>
      <c r="Q478" s="105"/>
    </row>
    <row r="479" spans="6:17">
      <c r="F479" s="105"/>
      <c r="G479" s="105"/>
      <c r="H479" s="105"/>
      <c r="I479" s="105"/>
      <c r="J479" s="105"/>
      <c r="K479" s="105"/>
      <c r="L479" s="105"/>
      <c r="M479" s="105"/>
      <c r="N479" s="105"/>
      <c r="O479" s="105"/>
      <c r="P479" s="105"/>
      <c r="Q479" s="105"/>
    </row>
    <row r="480" spans="6:17">
      <c r="F480" s="105"/>
      <c r="G480" s="105"/>
      <c r="H480" s="105"/>
      <c r="I480" s="105"/>
      <c r="J480" s="105"/>
      <c r="K480" s="105"/>
      <c r="L480" s="105"/>
      <c r="M480" s="105"/>
      <c r="N480" s="105"/>
      <c r="O480" s="105"/>
      <c r="P480" s="105"/>
      <c r="Q480" s="105"/>
    </row>
    <row r="481" spans="6:17">
      <c r="F481" s="105"/>
      <c r="G481" s="105"/>
      <c r="H481" s="105"/>
      <c r="I481" s="105"/>
      <c r="J481" s="105"/>
      <c r="K481" s="105"/>
      <c r="L481" s="105"/>
      <c r="M481" s="105"/>
      <c r="N481" s="105"/>
      <c r="O481" s="105"/>
      <c r="P481" s="105"/>
      <c r="Q481" s="105"/>
    </row>
    <row r="482" spans="6:17">
      <c r="F482" s="105"/>
      <c r="G482" s="105"/>
      <c r="H482" s="105"/>
      <c r="I482" s="105"/>
      <c r="J482" s="105"/>
      <c r="K482" s="105"/>
      <c r="L482" s="105"/>
      <c r="M482" s="105"/>
      <c r="N482" s="105"/>
      <c r="O482" s="105"/>
      <c r="P482" s="105"/>
      <c r="Q482" s="105"/>
    </row>
    <row r="483" spans="6:17">
      <c r="F483" s="105"/>
      <c r="G483" s="105"/>
      <c r="H483" s="105"/>
      <c r="I483" s="105"/>
      <c r="J483" s="105"/>
      <c r="K483" s="105"/>
      <c r="L483" s="105"/>
      <c r="M483" s="105"/>
      <c r="N483" s="105"/>
      <c r="O483" s="105"/>
      <c r="P483" s="105"/>
      <c r="Q483" s="105"/>
    </row>
    <row r="484" spans="6:17">
      <c r="F484" s="105"/>
      <c r="G484" s="105"/>
      <c r="H484" s="105"/>
      <c r="I484" s="105"/>
      <c r="J484" s="105"/>
      <c r="K484" s="105"/>
      <c r="L484" s="105"/>
      <c r="M484" s="105"/>
      <c r="N484" s="105"/>
      <c r="O484" s="105"/>
      <c r="P484" s="105"/>
      <c r="Q484" s="105"/>
    </row>
    <row r="485" spans="6:17">
      <c r="F485" s="105"/>
      <c r="G485" s="105"/>
      <c r="H485" s="105"/>
      <c r="I485" s="105"/>
      <c r="J485" s="105"/>
      <c r="K485" s="105"/>
      <c r="L485" s="105"/>
      <c r="M485" s="105"/>
      <c r="N485" s="105"/>
      <c r="O485" s="105"/>
      <c r="P485" s="105"/>
      <c r="Q485" s="105"/>
    </row>
    <row r="486" spans="6:17">
      <c r="F486" s="105"/>
      <c r="G486" s="105"/>
      <c r="H486" s="105"/>
      <c r="I486" s="105"/>
      <c r="J486" s="105"/>
      <c r="K486" s="105"/>
      <c r="L486" s="105"/>
      <c r="M486" s="105"/>
      <c r="N486" s="105"/>
      <c r="O486" s="105"/>
      <c r="P486" s="105"/>
      <c r="Q486" s="105"/>
    </row>
    <row r="487" spans="6:17">
      <c r="F487" s="105"/>
      <c r="G487" s="105"/>
      <c r="H487" s="105"/>
      <c r="I487" s="105"/>
      <c r="J487" s="105"/>
      <c r="K487" s="105"/>
      <c r="L487" s="105"/>
      <c r="M487" s="105"/>
      <c r="N487" s="105"/>
      <c r="O487" s="105"/>
      <c r="P487" s="105"/>
      <c r="Q487" s="105"/>
    </row>
    <row r="488" spans="6:17">
      <c r="F488" s="105"/>
      <c r="G488" s="105"/>
      <c r="H488" s="105"/>
      <c r="I488" s="105"/>
      <c r="J488" s="105"/>
      <c r="K488" s="105"/>
      <c r="L488" s="105"/>
      <c r="M488" s="105"/>
      <c r="N488" s="105"/>
      <c r="O488" s="105"/>
      <c r="P488" s="105"/>
      <c r="Q488" s="105"/>
    </row>
    <row r="489" spans="6:17">
      <c r="F489" s="105"/>
      <c r="G489" s="105"/>
      <c r="H489" s="105"/>
      <c r="I489" s="105"/>
      <c r="J489" s="105"/>
      <c r="K489" s="105"/>
      <c r="L489" s="105"/>
      <c r="M489" s="105"/>
      <c r="N489" s="105"/>
      <c r="O489" s="105"/>
      <c r="P489" s="105"/>
      <c r="Q489" s="105"/>
    </row>
    <row r="490" spans="6:17">
      <c r="F490" s="105"/>
      <c r="G490" s="105"/>
      <c r="H490" s="105"/>
      <c r="I490" s="105"/>
      <c r="J490" s="105"/>
      <c r="K490" s="105"/>
      <c r="L490" s="105"/>
      <c r="M490" s="105"/>
      <c r="N490" s="105"/>
      <c r="O490" s="105"/>
      <c r="P490" s="105"/>
      <c r="Q490" s="105"/>
    </row>
    <row r="491" spans="6:17">
      <c r="F491" s="105"/>
      <c r="G491" s="105"/>
      <c r="H491" s="105"/>
      <c r="I491" s="105"/>
      <c r="J491" s="105"/>
      <c r="K491" s="105"/>
      <c r="L491" s="105"/>
      <c r="M491" s="105"/>
      <c r="N491" s="105"/>
      <c r="O491" s="105"/>
      <c r="P491" s="105"/>
      <c r="Q491" s="105"/>
    </row>
    <row r="492" spans="6:17">
      <c r="F492" s="105"/>
      <c r="G492" s="105"/>
      <c r="H492" s="105"/>
      <c r="I492" s="105"/>
      <c r="J492" s="105"/>
      <c r="K492" s="105"/>
      <c r="L492" s="105"/>
      <c r="M492" s="105"/>
      <c r="N492" s="105"/>
      <c r="O492" s="105"/>
      <c r="P492" s="105"/>
      <c r="Q492" s="105"/>
    </row>
    <row r="493" spans="6:17">
      <c r="F493" s="105"/>
      <c r="G493" s="105"/>
      <c r="H493" s="105"/>
      <c r="I493" s="105"/>
      <c r="J493" s="105"/>
      <c r="K493" s="105"/>
      <c r="L493" s="105"/>
      <c r="M493" s="105"/>
      <c r="N493" s="105"/>
      <c r="O493" s="105"/>
      <c r="P493" s="105"/>
      <c r="Q493" s="105"/>
    </row>
    <row r="494" spans="6:17">
      <c r="F494" s="105"/>
      <c r="G494" s="105"/>
      <c r="H494" s="105"/>
      <c r="I494" s="105"/>
      <c r="J494" s="105"/>
      <c r="K494" s="105"/>
      <c r="L494" s="105"/>
      <c r="M494" s="105"/>
      <c r="N494" s="105"/>
      <c r="O494" s="105"/>
      <c r="P494" s="105"/>
      <c r="Q494" s="105"/>
    </row>
    <row r="495" spans="6:17">
      <c r="F495" s="105"/>
      <c r="G495" s="105"/>
      <c r="H495" s="105"/>
      <c r="I495" s="105"/>
      <c r="J495" s="105"/>
      <c r="K495" s="105"/>
      <c r="L495" s="105"/>
      <c r="M495" s="105"/>
      <c r="N495" s="105"/>
      <c r="O495" s="105"/>
      <c r="P495" s="105"/>
      <c r="Q495" s="105"/>
    </row>
    <row r="496" spans="6:17">
      <c r="F496" s="105"/>
      <c r="G496" s="105"/>
      <c r="H496" s="105"/>
      <c r="I496" s="105"/>
      <c r="J496" s="105"/>
      <c r="K496" s="105"/>
      <c r="L496" s="105"/>
      <c r="M496" s="105"/>
      <c r="N496" s="105"/>
      <c r="O496" s="105"/>
      <c r="P496" s="105"/>
      <c r="Q496" s="105"/>
    </row>
    <row r="497" spans="6:17">
      <c r="F497" s="105"/>
      <c r="G497" s="105"/>
      <c r="H497" s="105"/>
      <c r="I497" s="105"/>
      <c r="J497" s="105"/>
      <c r="K497" s="105"/>
      <c r="L497" s="105"/>
      <c r="M497" s="105"/>
      <c r="N497" s="105"/>
      <c r="O497" s="105"/>
      <c r="P497" s="105"/>
      <c r="Q497" s="105"/>
    </row>
    <row r="498" spans="6:17">
      <c r="F498" s="105"/>
      <c r="G498" s="105"/>
      <c r="H498" s="105"/>
      <c r="I498" s="105"/>
      <c r="J498" s="105"/>
      <c r="K498" s="105"/>
      <c r="L498" s="105"/>
      <c r="M498" s="105"/>
      <c r="N498" s="105"/>
      <c r="O498" s="105"/>
      <c r="P498" s="105"/>
      <c r="Q498" s="105"/>
    </row>
    <row r="499" spans="6:17">
      <c r="F499" s="105"/>
      <c r="G499" s="105"/>
      <c r="H499" s="105"/>
      <c r="I499" s="105"/>
      <c r="J499" s="105"/>
      <c r="K499" s="105"/>
      <c r="L499" s="105"/>
      <c r="M499" s="105"/>
      <c r="N499" s="105"/>
      <c r="O499" s="105"/>
      <c r="P499" s="105"/>
      <c r="Q499" s="105"/>
    </row>
    <row r="500" spans="6:17">
      <c r="F500" s="105"/>
      <c r="G500" s="105"/>
      <c r="H500" s="105"/>
      <c r="I500" s="105"/>
      <c r="J500" s="105"/>
      <c r="K500" s="105"/>
      <c r="L500" s="105"/>
      <c r="M500" s="105"/>
      <c r="N500" s="105"/>
      <c r="O500" s="105"/>
      <c r="P500" s="105"/>
      <c r="Q500" s="105"/>
    </row>
    <row r="501" spans="6:17">
      <c r="F501" s="105"/>
      <c r="G501" s="105"/>
      <c r="H501" s="105"/>
      <c r="I501" s="105"/>
      <c r="J501" s="105"/>
      <c r="K501" s="105"/>
      <c r="L501" s="105"/>
      <c r="M501" s="105"/>
      <c r="N501" s="105"/>
      <c r="O501" s="105"/>
      <c r="P501" s="105"/>
      <c r="Q501" s="105"/>
    </row>
    <row r="502" spans="6:17">
      <c r="F502" s="105"/>
      <c r="G502" s="105"/>
      <c r="H502" s="105"/>
      <c r="I502" s="105"/>
      <c r="J502" s="105"/>
      <c r="K502" s="105"/>
      <c r="L502" s="105"/>
      <c r="M502" s="105"/>
      <c r="N502" s="105"/>
      <c r="O502" s="105"/>
      <c r="P502" s="105"/>
      <c r="Q502" s="105"/>
    </row>
    <row r="503" spans="6:17">
      <c r="F503" s="105"/>
      <c r="G503" s="105"/>
      <c r="H503" s="105"/>
      <c r="I503" s="105"/>
      <c r="J503" s="105"/>
      <c r="K503" s="105"/>
      <c r="L503" s="105"/>
      <c r="M503" s="105"/>
      <c r="N503" s="105"/>
      <c r="O503" s="105"/>
      <c r="P503" s="105"/>
      <c r="Q503" s="105"/>
    </row>
    <row r="504" spans="6:17">
      <c r="F504" s="105"/>
      <c r="G504" s="105"/>
      <c r="H504" s="105"/>
      <c r="I504" s="105"/>
      <c r="J504" s="105"/>
      <c r="K504" s="105"/>
      <c r="L504" s="105"/>
      <c r="M504" s="105"/>
      <c r="N504" s="105"/>
      <c r="O504" s="105"/>
      <c r="P504" s="105"/>
      <c r="Q504" s="105"/>
    </row>
    <row r="505" spans="6:17">
      <c r="F505" s="105"/>
      <c r="G505" s="105"/>
      <c r="H505" s="105"/>
      <c r="I505" s="105"/>
      <c r="J505" s="105"/>
      <c r="K505" s="105"/>
      <c r="L505" s="105"/>
      <c r="M505" s="105"/>
      <c r="N505" s="105"/>
      <c r="O505" s="105"/>
      <c r="P505" s="105"/>
      <c r="Q505" s="105"/>
    </row>
    <row r="506" spans="6:17">
      <c r="F506" s="105"/>
      <c r="G506" s="105"/>
      <c r="H506" s="105"/>
      <c r="I506" s="105"/>
      <c r="J506" s="105"/>
      <c r="K506" s="105"/>
      <c r="L506" s="105"/>
      <c r="M506" s="105"/>
      <c r="N506" s="105"/>
      <c r="O506" s="105"/>
      <c r="P506" s="105"/>
      <c r="Q506" s="105"/>
    </row>
    <row r="507" spans="6:17">
      <c r="F507" s="105"/>
      <c r="G507" s="105"/>
      <c r="H507" s="105"/>
      <c r="I507" s="105"/>
      <c r="J507" s="105"/>
      <c r="K507" s="105"/>
      <c r="L507" s="105"/>
      <c r="M507" s="105"/>
      <c r="N507" s="105"/>
      <c r="O507" s="105"/>
      <c r="P507" s="105"/>
      <c r="Q507" s="105"/>
    </row>
    <row r="508" spans="6:17">
      <c r="F508" s="105"/>
      <c r="G508" s="105"/>
      <c r="H508" s="105"/>
      <c r="I508" s="105"/>
      <c r="J508" s="105"/>
      <c r="K508" s="105"/>
      <c r="L508" s="105"/>
      <c r="M508" s="105"/>
      <c r="N508" s="105"/>
      <c r="O508" s="105"/>
      <c r="P508" s="105"/>
      <c r="Q508" s="105"/>
    </row>
    <row r="509" spans="6:17">
      <c r="F509" s="105"/>
      <c r="G509" s="105"/>
      <c r="H509" s="105"/>
      <c r="I509" s="105"/>
      <c r="J509" s="105"/>
      <c r="K509" s="105"/>
      <c r="L509" s="105"/>
      <c r="M509" s="105"/>
      <c r="N509" s="105"/>
      <c r="O509" s="105"/>
      <c r="P509" s="105"/>
      <c r="Q509" s="105"/>
    </row>
    <row r="510" spans="6:17">
      <c r="F510" s="105"/>
      <c r="G510" s="105"/>
      <c r="H510" s="105"/>
      <c r="I510" s="105"/>
      <c r="J510" s="105"/>
      <c r="K510" s="105"/>
      <c r="L510" s="105"/>
      <c r="M510" s="105"/>
      <c r="N510" s="105"/>
      <c r="O510" s="105"/>
      <c r="P510" s="105"/>
      <c r="Q510" s="105"/>
    </row>
    <row r="511" spans="6:17">
      <c r="F511" s="105"/>
      <c r="G511" s="105"/>
      <c r="H511" s="105"/>
      <c r="I511" s="105"/>
      <c r="J511" s="105"/>
      <c r="K511" s="105"/>
      <c r="L511" s="105"/>
      <c r="M511" s="105"/>
      <c r="N511" s="105"/>
      <c r="O511" s="105"/>
      <c r="P511" s="105"/>
      <c r="Q511" s="105"/>
    </row>
    <row r="512" spans="6:17">
      <c r="F512" s="105"/>
      <c r="G512" s="105"/>
      <c r="H512" s="105"/>
      <c r="I512" s="105"/>
      <c r="J512" s="105"/>
      <c r="K512" s="105"/>
      <c r="L512" s="105"/>
      <c r="M512" s="105"/>
      <c r="N512" s="105"/>
      <c r="O512" s="105"/>
      <c r="P512" s="105"/>
      <c r="Q512" s="105"/>
    </row>
    <row r="513" spans="6:17">
      <c r="F513" s="105"/>
      <c r="G513" s="105"/>
      <c r="H513" s="105"/>
      <c r="I513" s="105"/>
      <c r="J513" s="105"/>
      <c r="K513" s="105"/>
      <c r="L513" s="105"/>
      <c r="M513" s="105"/>
      <c r="N513" s="105"/>
      <c r="O513" s="105"/>
      <c r="P513" s="105"/>
      <c r="Q513" s="105"/>
    </row>
    <row r="514" spans="6:17">
      <c r="F514" s="105"/>
      <c r="G514" s="105"/>
      <c r="H514" s="105"/>
      <c r="I514" s="105"/>
      <c r="J514" s="105"/>
      <c r="K514" s="105"/>
      <c r="L514" s="105"/>
      <c r="M514" s="105"/>
      <c r="N514" s="105"/>
      <c r="O514" s="105"/>
      <c r="P514" s="105"/>
      <c r="Q514" s="105"/>
    </row>
    <row r="515" spans="6:17">
      <c r="F515" s="105"/>
      <c r="G515" s="105"/>
      <c r="H515" s="105"/>
      <c r="I515" s="105"/>
      <c r="J515" s="105"/>
      <c r="K515" s="105"/>
      <c r="L515" s="105"/>
      <c r="M515" s="105"/>
      <c r="N515" s="105"/>
      <c r="O515" s="105"/>
      <c r="P515" s="105"/>
      <c r="Q515" s="105"/>
    </row>
    <row r="516" spans="6:17">
      <c r="F516" s="105"/>
      <c r="G516" s="105"/>
      <c r="H516" s="105"/>
      <c r="I516" s="105"/>
      <c r="J516" s="105"/>
      <c r="K516" s="105"/>
      <c r="L516" s="105"/>
      <c r="M516" s="105"/>
      <c r="N516" s="105"/>
      <c r="O516" s="105"/>
      <c r="P516" s="105"/>
      <c r="Q516" s="105"/>
    </row>
    <row r="517" spans="6:17">
      <c r="F517" s="105"/>
      <c r="G517" s="105"/>
      <c r="H517" s="105"/>
      <c r="I517" s="105"/>
      <c r="J517" s="105"/>
      <c r="K517" s="105"/>
      <c r="L517" s="105"/>
      <c r="M517" s="105"/>
      <c r="N517" s="105"/>
      <c r="O517" s="105"/>
      <c r="P517" s="105"/>
      <c r="Q517" s="105"/>
    </row>
    <row r="518" spans="6:17">
      <c r="F518" s="105"/>
      <c r="G518" s="105"/>
      <c r="H518" s="105"/>
      <c r="I518" s="105"/>
      <c r="J518" s="105"/>
      <c r="K518" s="105"/>
      <c r="L518" s="105"/>
      <c r="M518" s="105"/>
      <c r="N518" s="105"/>
      <c r="O518" s="105"/>
      <c r="P518" s="105"/>
      <c r="Q518" s="105"/>
    </row>
    <row r="519" spans="6:17">
      <c r="F519" s="105"/>
      <c r="G519" s="105"/>
      <c r="H519" s="105"/>
      <c r="I519" s="105"/>
      <c r="J519" s="105"/>
      <c r="K519" s="105"/>
      <c r="L519" s="105"/>
      <c r="M519" s="105"/>
      <c r="N519" s="105"/>
      <c r="O519" s="105"/>
      <c r="P519" s="105"/>
      <c r="Q519" s="105"/>
    </row>
    <row r="520" spans="6:17">
      <c r="F520" s="105"/>
      <c r="G520" s="105"/>
      <c r="H520" s="105"/>
      <c r="I520" s="105"/>
      <c r="J520" s="105"/>
      <c r="K520" s="105"/>
      <c r="L520" s="105"/>
      <c r="M520" s="105"/>
      <c r="N520" s="105"/>
      <c r="O520" s="105"/>
      <c r="P520" s="105"/>
      <c r="Q520" s="105"/>
    </row>
    <row r="521" spans="6:17">
      <c r="F521" s="105"/>
      <c r="G521" s="105"/>
      <c r="H521" s="105"/>
      <c r="I521" s="105"/>
      <c r="J521" s="105"/>
      <c r="K521" s="105"/>
      <c r="L521" s="105"/>
      <c r="M521" s="105"/>
      <c r="N521" s="105"/>
      <c r="O521" s="105"/>
      <c r="P521" s="105"/>
      <c r="Q521" s="105"/>
    </row>
    <row r="522" spans="6:17">
      <c r="F522" s="105"/>
      <c r="G522" s="105"/>
      <c r="H522" s="105"/>
      <c r="I522" s="105"/>
      <c r="J522" s="105"/>
      <c r="K522" s="105"/>
      <c r="L522" s="105"/>
      <c r="M522" s="105"/>
      <c r="N522" s="105"/>
      <c r="O522" s="105"/>
      <c r="P522" s="105"/>
      <c r="Q522" s="105"/>
    </row>
    <row r="523" spans="6:17">
      <c r="F523" s="105"/>
      <c r="G523" s="105"/>
      <c r="H523" s="105"/>
      <c r="I523" s="105"/>
      <c r="J523" s="105"/>
      <c r="K523" s="105"/>
      <c r="L523" s="105"/>
      <c r="M523" s="105"/>
      <c r="N523" s="105"/>
      <c r="O523" s="105"/>
      <c r="P523" s="105"/>
      <c r="Q523" s="105"/>
    </row>
    <row r="524" spans="6:17">
      <c r="F524" s="105"/>
      <c r="G524" s="105"/>
      <c r="H524" s="105"/>
      <c r="I524" s="105"/>
      <c r="J524" s="105"/>
      <c r="K524" s="105"/>
      <c r="L524" s="105"/>
      <c r="M524" s="105"/>
      <c r="N524" s="105"/>
      <c r="O524" s="105"/>
      <c r="P524" s="105"/>
      <c r="Q524" s="105"/>
    </row>
    <row r="525" spans="6:17">
      <c r="F525" s="105"/>
      <c r="G525" s="105"/>
      <c r="H525" s="105"/>
      <c r="I525" s="105"/>
      <c r="J525" s="105"/>
      <c r="K525" s="105"/>
      <c r="L525" s="105"/>
      <c r="M525" s="105"/>
      <c r="N525" s="105"/>
      <c r="O525" s="105"/>
      <c r="P525" s="105"/>
      <c r="Q525" s="105"/>
    </row>
    <row r="526" spans="6:17">
      <c r="F526" s="105"/>
      <c r="G526" s="105"/>
      <c r="H526" s="105"/>
      <c r="I526" s="105"/>
      <c r="J526" s="105"/>
      <c r="K526" s="105"/>
      <c r="L526" s="105"/>
      <c r="M526" s="105"/>
      <c r="N526" s="105"/>
      <c r="O526" s="105"/>
      <c r="P526" s="105"/>
      <c r="Q526" s="105"/>
    </row>
    <row r="527" spans="6:17">
      <c r="F527" s="105"/>
      <c r="G527" s="105"/>
      <c r="H527" s="105"/>
      <c r="I527" s="105"/>
      <c r="J527" s="105"/>
      <c r="K527" s="105"/>
      <c r="L527" s="105"/>
      <c r="M527" s="105"/>
      <c r="N527" s="105"/>
      <c r="O527" s="105"/>
      <c r="P527" s="105"/>
      <c r="Q527" s="105"/>
    </row>
    <row r="528" spans="6:17">
      <c r="F528" s="105"/>
      <c r="G528" s="105"/>
      <c r="H528" s="105"/>
      <c r="I528" s="105"/>
      <c r="J528" s="105"/>
      <c r="K528" s="105"/>
      <c r="L528" s="105"/>
      <c r="M528" s="105"/>
      <c r="N528" s="105"/>
      <c r="O528" s="105"/>
      <c r="P528" s="105"/>
      <c r="Q528" s="105"/>
    </row>
    <row r="529" spans="6:17">
      <c r="F529" s="105"/>
      <c r="G529" s="105"/>
      <c r="H529" s="105"/>
      <c r="I529" s="105"/>
      <c r="J529" s="105"/>
      <c r="K529" s="105"/>
      <c r="L529" s="105"/>
      <c r="M529" s="105"/>
      <c r="N529" s="105"/>
      <c r="O529" s="105"/>
      <c r="P529" s="105"/>
      <c r="Q529" s="105"/>
    </row>
    <row r="530" spans="6:17">
      <c r="F530" s="105"/>
      <c r="G530" s="105"/>
      <c r="H530" s="105"/>
      <c r="I530" s="105"/>
      <c r="J530" s="105"/>
      <c r="K530" s="105"/>
      <c r="L530" s="105"/>
      <c r="M530" s="105"/>
      <c r="N530" s="105"/>
      <c r="O530" s="105"/>
      <c r="P530" s="105"/>
      <c r="Q530" s="105"/>
    </row>
    <row r="531" spans="6:17">
      <c r="F531" s="105"/>
      <c r="G531" s="105"/>
      <c r="H531" s="105"/>
      <c r="I531" s="105"/>
      <c r="J531" s="105"/>
      <c r="K531" s="105"/>
      <c r="L531" s="105"/>
      <c r="M531" s="105"/>
      <c r="N531" s="105"/>
      <c r="O531" s="105"/>
      <c r="P531" s="105"/>
      <c r="Q531" s="105"/>
    </row>
    <row r="532" spans="6:17">
      <c r="F532" s="105"/>
      <c r="G532" s="105"/>
      <c r="H532" s="105"/>
      <c r="I532" s="105"/>
      <c r="J532" s="105"/>
      <c r="K532" s="105"/>
      <c r="L532" s="105"/>
      <c r="M532" s="105"/>
      <c r="N532" s="105"/>
      <c r="O532" s="105"/>
      <c r="P532" s="105"/>
      <c r="Q532" s="105"/>
    </row>
    <row r="533" spans="6:17">
      <c r="F533" s="105"/>
      <c r="G533" s="105"/>
      <c r="H533" s="105"/>
      <c r="I533" s="105"/>
      <c r="J533" s="105"/>
      <c r="K533" s="105"/>
      <c r="L533" s="105"/>
      <c r="M533" s="105"/>
      <c r="N533" s="105"/>
      <c r="O533" s="105"/>
      <c r="P533" s="105"/>
      <c r="Q533" s="105"/>
    </row>
    <row r="534" spans="6:17">
      <c r="F534" s="105"/>
      <c r="G534" s="105"/>
      <c r="H534" s="105"/>
      <c r="I534" s="105"/>
      <c r="J534" s="105"/>
      <c r="K534" s="105"/>
      <c r="L534" s="105"/>
      <c r="M534" s="105"/>
      <c r="N534" s="105"/>
      <c r="O534" s="105"/>
      <c r="P534" s="105"/>
      <c r="Q534" s="105"/>
    </row>
    <row r="535" spans="6:17">
      <c r="F535" s="105"/>
      <c r="G535" s="105"/>
      <c r="H535" s="105"/>
      <c r="I535" s="105"/>
      <c r="J535" s="105"/>
      <c r="K535" s="105"/>
      <c r="L535" s="105"/>
      <c r="M535" s="105"/>
      <c r="N535" s="105"/>
      <c r="O535" s="105"/>
      <c r="P535" s="105"/>
      <c r="Q535" s="105"/>
    </row>
    <row r="536" spans="6:17">
      <c r="F536" s="105"/>
      <c r="G536" s="105"/>
      <c r="H536" s="105"/>
      <c r="I536" s="105"/>
      <c r="J536" s="105"/>
      <c r="K536" s="105"/>
      <c r="L536" s="105"/>
      <c r="M536" s="105"/>
      <c r="N536" s="105"/>
      <c r="O536" s="105"/>
      <c r="P536" s="105"/>
      <c r="Q536" s="105"/>
    </row>
    <row r="537" spans="6:17">
      <c r="F537" s="105"/>
      <c r="G537" s="105"/>
      <c r="H537" s="105"/>
      <c r="I537" s="105"/>
      <c r="J537" s="105"/>
      <c r="K537" s="105"/>
      <c r="L537" s="105"/>
      <c r="M537" s="105"/>
      <c r="N537" s="105"/>
      <c r="O537" s="105"/>
      <c r="P537" s="105"/>
      <c r="Q537" s="105"/>
    </row>
    <row r="538" spans="6:17">
      <c r="F538" s="105"/>
      <c r="G538" s="105"/>
      <c r="H538" s="105"/>
      <c r="I538" s="105"/>
      <c r="J538" s="105"/>
      <c r="K538" s="105"/>
      <c r="L538" s="105"/>
      <c r="M538" s="105"/>
      <c r="N538" s="105"/>
      <c r="O538" s="105"/>
      <c r="P538" s="105"/>
      <c r="Q538" s="105"/>
    </row>
    <row r="539" spans="6:17">
      <c r="F539" s="105"/>
      <c r="G539" s="105"/>
      <c r="H539" s="105"/>
      <c r="I539" s="105"/>
      <c r="J539" s="105"/>
      <c r="K539" s="105"/>
      <c r="L539" s="105"/>
      <c r="M539" s="105"/>
      <c r="N539" s="105"/>
      <c r="O539" s="105"/>
      <c r="P539" s="105"/>
      <c r="Q539" s="105"/>
    </row>
    <row r="540" spans="6:17">
      <c r="F540" s="105"/>
      <c r="G540" s="105"/>
      <c r="H540" s="105"/>
      <c r="I540" s="105"/>
      <c r="J540" s="105"/>
      <c r="K540" s="105"/>
      <c r="L540" s="105"/>
      <c r="M540" s="105"/>
      <c r="N540" s="105"/>
      <c r="O540" s="105"/>
      <c r="P540" s="105"/>
      <c r="Q540" s="105"/>
    </row>
    <row r="541" spans="6:17">
      <c r="F541" s="105"/>
      <c r="G541" s="105"/>
      <c r="H541" s="105"/>
      <c r="I541" s="105"/>
      <c r="J541" s="105"/>
      <c r="K541" s="105"/>
      <c r="L541" s="105"/>
      <c r="M541" s="105"/>
      <c r="N541" s="105"/>
      <c r="O541" s="105"/>
      <c r="P541" s="105"/>
      <c r="Q541" s="105"/>
    </row>
    <row r="542" spans="6:17">
      <c r="F542" s="105"/>
      <c r="G542" s="105"/>
      <c r="H542" s="105"/>
      <c r="I542" s="105"/>
      <c r="J542" s="105"/>
      <c r="K542" s="105"/>
      <c r="L542" s="105"/>
      <c r="M542" s="105"/>
      <c r="N542" s="105"/>
      <c r="O542" s="105"/>
      <c r="P542" s="105"/>
      <c r="Q542" s="105"/>
    </row>
    <row r="543" spans="6:17">
      <c r="F543" s="105"/>
      <c r="G543" s="105"/>
      <c r="H543" s="105"/>
      <c r="I543" s="105"/>
      <c r="J543" s="105"/>
      <c r="K543" s="105"/>
      <c r="L543" s="105"/>
      <c r="M543" s="105"/>
      <c r="N543" s="105"/>
      <c r="O543" s="105"/>
      <c r="P543" s="105"/>
      <c r="Q543" s="105"/>
    </row>
    <row r="544" spans="6:17">
      <c r="F544" s="105"/>
      <c r="G544" s="105"/>
      <c r="H544" s="105"/>
      <c r="I544" s="105"/>
      <c r="J544" s="105"/>
      <c r="K544" s="105"/>
      <c r="L544" s="105"/>
      <c r="M544" s="105"/>
      <c r="N544" s="105"/>
      <c r="O544" s="105"/>
      <c r="P544" s="105"/>
      <c r="Q544" s="105"/>
    </row>
    <row r="545" spans="6:17">
      <c r="F545" s="105"/>
      <c r="G545" s="105"/>
      <c r="H545" s="105"/>
      <c r="I545" s="105"/>
      <c r="J545" s="105"/>
      <c r="K545" s="105"/>
      <c r="L545" s="105"/>
      <c r="M545" s="105"/>
      <c r="N545" s="105"/>
      <c r="O545" s="105"/>
      <c r="P545" s="105"/>
      <c r="Q545" s="105"/>
    </row>
    <row r="546" spans="6:17">
      <c r="F546" s="105"/>
      <c r="G546" s="105"/>
      <c r="H546" s="105"/>
      <c r="I546" s="105"/>
      <c r="J546" s="105"/>
      <c r="K546" s="105"/>
      <c r="L546" s="105"/>
      <c r="M546" s="105"/>
      <c r="N546" s="105"/>
      <c r="O546" s="105"/>
      <c r="P546" s="105"/>
      <c r="Q546" s="105"/>
    </row>
    <row r="547" spans="6:17">
      <c r="F547" s="105"/>
      <c r="G547" s="105"/>
      <c r="H547" s="105"/>
      <c r="I547" s="105"/>
      <c r="J547" s="105"/>
      <c r="K547" s="105"/>
      <c r="L547" s="105"/>
      <c r="M547" s="105"/>
      <c r="N547" s="105"/>
      <c r="O547" s="105"/>
      <c r="P547" s="105"/>
      <c r="Q547" s="105"/>
    </row>
    <row r="548" spans="6:17">
      <c r="F548" s="105"/>
      <c r="G548" s="105"/>
      <c r="H548" s="105"/>
      <c r="I548" s="105"/>
      <c r="J548" s="105"/>
      <c r="K548" s="105"/>
      <c r="L548" s="105"/>
      <c r="M548" s="105"/>
      <c r="N548" s="105"/>
      <c r="O548" s="105"/>
      <c r="P548" s="105"/>
      <c r="Q548" s="105"/>
    </row>
    <row r="549" spans="6:17">
      <c r="F549" s="105"/>
      <c r="G549" s="105"/>
      <c r="H549" s="105"/>
      <c r="I549" s="105"/>
      <c r="J549" s="105"/>
      <c r="K549" s="105"/>
      <c r="L549" s="105"/>
      <c r="M549" s="105"/>
      <c r="N549" s="105"/>
      <c r="O549" s="105"/>
      <c r="P549" s="105"/>
      <c r="Q549" s="105"/>
    </row>
    <row r="550" spans="6:17">
      <c r="F550" s="105"/>
      <c r="G550" s="105"/>
      <c r="H550" s="105"/>
      <c r="I550" s="105"/>
      <c r="J550" s="105"/>
      <c r="K550" s="105"/>
      <c r="L550" s="105"/>
      <c r="M550" s="105"/>
      <c r="N550" s="105"/>
      <c r="O550" s="105"/>
      <c r="P550" s="105"/>
      <c r="Q550" s="105"/>
    </row>
    <row r="551" spans="6:17">
      <c r="F551" s="105"/>
      <c r="G551" s="105"/>
      <c r="H551" s="105"/>
      <c r="I551" s="105"/>
      <c r="J551" s="105"/>
      <c r="K551" s="105"/>
      <c r="L551" s="105"/>
      <c r="M551" s="105"/>
      <c r="N551" s="105"/>
      <c r="O551" s="105"/>
      <c r="P551" s="105"/>
      <c r="Q551" s="105"/>
    </row>
    <row r="552" spans="6:17">
      <c r="F552" s="105"/>
      <c r="G552" s="105"/>
      <c r="H552" s="105"/>
      <c r="I552" s="105"/>
      <c r="J552" s="105"/>
      <c r="K552" s="105"/>
      <c r="L552" s="105"/>
      <c r="M552" s="105"/>
      <c r="N552" s="105"/>
      <c r="O552" s="105"/>
      <c r="P552" s="105"/>
      <c r="Q552" s="105"/>
    </row>
    <row r="553" spans="6:17">
      <c r="F553" s="105"/>
      <c r="G553" s="105"/>
      <c r="H553" s="105"/>
      <c r="I553" s="105"/>
      <c r="J553" s="105"/>
      <c r="K553" s="105"/>
      <c r="L553" s="105"/>
      <c r="M553" s="105"/>
      <c r="N553" s="105"/>
      <c r="O553" s="105"/>
      <c r="P553" s="105"/>
      <c r="Q553" s="105"/>
    </row>
    <row r="554" spans="6:17">
      <c r="F554" s="105"/>
      <c r="G554" s="105"/>
      <c r="H554" s="105"/>
      <c r="I554" s="105"/>
      <c r="J554" s="105"/>
      <c r="K554" s="105"/>
      <c r="L554" s="105"/>
      <c r="M554" s="105"/>
      <c r="N554" s="105"/>
      <c r="O554" s="105"/>
      <c r="P554" s="105"/>
      <c r="Q554" s="105"/>
    </row>
    <row r="555" spans="6:17">
      <c r="F555" s="105"/>
      <c r="G555" s="105"/>
      <c r="H555" s="105"/>
      <c r="I555" s="105"/>
      <c r="J555" s="105"/>
      <c r="K555" s="105"/>
      <c r="L555" s="105"/>
      <c r="M555" s="105"/>
      <c r="N555" s="105"/>
      <c r="O555" s="105"/>
      <c r="P555" s="105"/>
      <c r="Q555" s="105"/>
    </row>
    <row r="556" spans="6:17">
      <c r="F556" s="105"/>
      <c r="G556" s="105"/>
      <c r="H556" s="105"/>
      <c r="I556" s="105"/>
      <c r="J556" s="105"/>
      <c r="K556" s="105"/>
      <c r="L556" s="105"/>
      <c r="M556" s="105"/>
      <c r="N556" s="105"/>
      <c r="O556" s="105"/>
      <c r="P556" s="105"/>
      <c r="Q556" s="105"/>
    </row>
    <row r="557" spans="6:17">
      <c r="F557" s="105"/>
      <c r="G557" s="105"/>
      <c r="H557" s="105"/>
      <c r="I557" s="105"/>
      <c r="J557" s="105"/>
      <c r="K557" s="105"/>
      <c r="L557" s="105"/>
      <c r="M557" s="105"/>
      <c r="N557" s="105"/>
      <c r="O557" s="105"/>
      <c r="P557" s="105"/>
      <c r="Q557" s="105"/>
    </row>
    <row r="558" spans="6:17">
      <c r="F558" s="105"/>
      <c r="G558" s="105"/>
      <c r="H558" s="105"/>
      <c r="I558" s="105"/>
      <c r="J558" s="105"/>
      <c r="K558" s="105"/>
      <c r="L558" s="105"/>
      <c r="M558" s="105"/>
      <c r="N558" s="105"/>
      <c r="O558" s="105"/>
      <c r="P558" s="105"/>
      <c r="Q558" s="105"/>
    </row>
    <row r="559" spans="6:17">
      <c r="F559" s="105"/>
      <c r="G559" s="105"/>
      <c r="H559" s="105"/>
      <c r="I559" s="105"/>
      <c r="J559" s="105"/>
      <c r="K559" s="105"/>
      <c r="L559" s="105"/>
      <c r="M559" s="105"/>
      <c r="N559" s="105"/>
      <c r="O559" s="105"/>
      <c r="P559" s="105"/>
      <c r="Q559" s="105"/>
    </row>
    <row r="560" spans="6:17">
      <c r="F560" s="105"/>
      <c r="G560" s="105"/>
      <c r="H560" s="105"/>
      <c r="I560" s="105"/>
      <c r="J560" s="105"/>
      <c r="K560" s="105"/>
      <c r="L560" s="105"/>
      <c r="M560" s="105"/>
      <c r="N560" s="105"/>
      <c r="O560" s="105"/>
      <c r="P560" s="105"/>
      <c r="Q560" s="105"/>
    </row>
    <row r="561" spans="6:17">
      <c r="F561" s="105"/>
      <c r="G561" s="105"/>
      <c r="H561" s="105"/>
      <c r="I561" s="105"/>
      <c r="J561" s="105"/>
      <c r="K561" s="105"/>
      <c r="L561" s="105"/>
      <c r="M561" s="105"/>
      <c r="N561" s="105"/>
      <c r="O561" s="105"/>
      <c r="P561" s="105"/>
      <c r="Q561" s="105"/>
    </row>
    <row r="562" spans="6:17">
      <c r="F562" s="105"/>
      <c r="G562" s="105"/>
      <c r="H562" s="105"/>
      <c r="I562" s="105"/>
      <c r="J562" s="105"/>
      <c r="K562" s="105"/>
      <c r="L562" s="105"/>
      <c r="M562" s="105"/>
      <c r="N562" s="105"/>
      <c r="O562" s="105"/>
      <c r="P562" s="105"/>
      <c r="Q562" s="105"/>
    </row>
    <row r="563" spans="6:17">
      <c r="F563" s="105"/>
      <c r="G563" s="105"/>
      <c r="H563" s="105"/>
      <c r="I563" s="105"/>
      <c r="J563" s="105"/>
      <c r="K563" s="105"/>
      <c r="L563" s="105"/>
      <c r="M563" s="105"/>
      <c r="N563" s="105"/>
      <c r="O563" s="105"/>
      <c r="P563" s="105"/>
      <c r="Q563" s="105"/>
    </row>
    <row r="564" spans="6:17">
      <c r="F564" s="105"/>
      <c r="G564" s="105"/>
      <c r="H564" s="105"/>
      <c r="I564" s="105"/>
      <c r="J564" s="105"/>
      <c r="K564" s="105"/>
      <c r="L564" s="105"/>
      <c r="M564" s="105"/>
      <c r="N564" s="105"/>
      <c r="O564" s="105"/>
      <c r="P564" s="105"/>
      <c r="Q564" s="105"/>
    </row>
    <row r="565" spans="6:17">
      <c r="F565" s="105"/>
      <c r="G565" s="105"/>
      <c r="H565" s="105"/>
      <c r="I565" s="105"/>
      <c r="J565" s="105"/>
      <c r="K565" s="105"/>
      <c r="L565" s="105"/>
      <c r="M565" s="105"/>
      <c r="N565" s="105"/>
      <c r="O565" s="105"/>
      <c r="P565" s="105"/>
      <c r="Q565" s="105"/>
    </row>
    <row r="566" spans="6:17">
      <c r="F566" s="105"/>
      <c r="G566" s="105"/>
      <c r="H566" s="105"/>
      <c r="I566" s="105"/>
      <c r="J566" s="105"/>
      <c r="K566" s="105"/>
      <c r="L566" s="105"/>
      <c r="M566" s="105"/>
      <c r="N566" s="105"/>
      <c r="O566" s="105"/>
      <c r="P566" s="105"/>
      <c r="Q566" s="105"/>
    </row>
    <row r="567" spans="6:17">
      <c r="F567" s="105"/>
      <c r="G567" s="105"/>
      <c r="H567" s="105"/>
      <c r="I567" s="105"/>
      <c r="J567" s="105"/>
      <c r="K567" s="105"/>
      <c r="L567" s="105"/>
      <c r="M567" s="105"/>
      <c r="N567" s="105"/>
      <c r="O567" s="105"/>
      <c r="P567" s="105"/>
      <c r="Q567" s="105"/>
    </row>
    <row r="568" spans="6:17">
      <c r="F568" s="105"/>
      <c r="G568" s="105"/>
      <c r="H568" s="105"/>
      <c r="I568" s="105"/>
      <c r="J568" s="105"/>
      <c r="K568" s="105"/>
      <c r="L568" s="105"/>
      <c r="M568" s="105"/>
      <c r="N568" s="105"/>
      <c r="O568" s="105"/>
      <c r="P568" s="105"/>
      <c r="Q568" s="105"/>
    </row>
    <row r="569" spans="6:17">
      <c r="F569" s="105"/>
      <c r="G569" s="105"/>
      <c r="H569" s="105"/>
      <c r="I569" s="105"/>
      <c r="J569" s="105"/>
      <c r="K569" s="105"/>
      <c r="L569" s="105"/>
      <c r="M569" s="105"/>
      <c r="N569" s="105"/>
      <c r="O569" s="105"/>
      <c r="P569" s="105"/>
      <c r="Q569" s="105"/>
    </row>
    <row r="570" spans="6:17">
      <c r="F570" s="105"/>
      <c r="G570" s="105"/>
      <c r="H570" s="105"/>
      <c r="I570" s="105"/>
      <c r="J570" s="105"/>
      <c r="K570" s="105"/>
      <c r="L570" s="105"/>
      <c r="M570" s="105"/>
      <c r="N570" s="105"/>
      <c r="O570" s="105"/>
      <c r="P570" s="105"/>
      <c r="Q570" s="105"/>
    </row>
    <row r="571" spans="6:17">
      <c r="F571" s="105"/>
      <c r="G571" s="105"/>
      <c r="H571" s="105"/>
      <c r="I571" s="105"/>
      <c r="J571" s="105"/>
      <c r="K571" s="105"/>
      <c r="L571" s="105"/>
      <c r="M571" s="105"/>
      <c r="N571" s="105"/>
      <c r="O571" s="105"/>
      <c r="P571" s="105"/>
      <c r="Q571" s="105"/>
    </row>
    <row r="572" spans="6:17">
      <c r="F572" s="105"/>
      <c r="G572" s="105"/>
      <c r="H572" s="105"/>
      <c r="I572" s="105"/>
      <c r="J572" s="105"/>
      <c r="K572" s="105"/>
      <c r="L572" s="105"/>
      <c r="M572" s="105"/>
      <c r="N572" s="105"/>
      <c r="O572" s="105"/>
      <c r="P572" s="105"/>
      <c r="Q572" s="105"/>
    </row>
    <row r="573" spans="6:17">
      <c r="F573" s="105"/>
      <c r="G573" s="105"/>
      <c r="H573" s="105"/>
      <c r="I573" s="105"/>
      <c r="J573" s="105"/>
      <c r="K573" s="105"/>
      <c r="L573" s="105"/>
      <c r="M573" s="105"/>
      <c r="N573" s="105"/>
      <c r="O573" s="105"/>
      <c r="P573" s="105"/>
      <c r="Q573" s="105"/>
    </row>
    <row r="574" spans="6:17">
      <c r="F574" s="105"/>
      <c r="G574" s="105"/>
      <c r="H574" s="105"/>
      <c r="I574" s="105"/>
      <c r="J574" s="105"/>
      <c r="K574" s="105"/>
      <c r="L574" s="105"/>
      <c r="M574" s="105"/>
      <c r="N574" s="105"/>
      <c r="O574" s="105"/>
      <c r="P574" s="105"/>
      <c r="Q574" s="105"/>
    </row>
    <row r="575" spans="6:17">
      <c r="F575" s="105"/>
      <c r="G575" s="105"/>
      <c r="H575" s="105"/>
      <c r="I575" s="105"/>
      <c r="J575" s="105"/>
      <c r="K575" s="105"/>
      <c r="L575" s="105"/>
      <c r="M575" s="105"/>
      <c r="N575" s="105"/>
      <c r="O575" s="105"/>
      <c r="P575" s="105"/>
      <c r="Q575" s="105"/>
    </row>
    <row r="576" spans="6:17">
      <c r="F576" s="105"/>
      <c r="G576" s="105"/>
      <c r="H576" s="105"/>
      <c r="I576" s="105"/>
      <c r="J576" s="105"/>
      <c r="K576" s="105"/>
      <c r="L576" s="105"/>
      <c r="M576" s="105"/>
      <c r="N576" s="105"/>
      <c r="O576" s="105"/>
      <c r="P576" s="105"/>
      <c r="Q576" s="105"/>
    </row>
    <row r="577" spans="6:17">
      <c r="F577" s="105"/>
      <c r="G577" s="105"/>
      <c r="H577" s="105"/>
      <c r="I577" s="105"/>
      <c r="J577" s="105"/>
      <c r="K577" s="105"/>
      <c r="L577" s="105"/>
      <c r="M577" s="105"/>
      <c r="N577" s="105"/>
      <c r="O577" s="105"/>
      <c r="P577" s="105"/>
      <c r="Q577" s="105"/>
    </row>
    <row r="578" spans="6:17">
      <c r="F578" s="105"/>
      <c r="G578" s="105"/>
      <c r="H578" s="105"/>
      <c r="I578" s="105"/>
      <c r="J578" s="105"/>
      <c r="K578" s="105"/>
      <c r="L578" s="105"/>
      <c r="M578" s="105"/>
      <c r="N578" s="105"/>
      <c r="O578" s="105"/>
      <c r="P578" s="105"/>
      <c r="Q578" s="105"/>
    </row>
    <row r="579" spans="6:17">
      <c r="F579" s="105"/>
      <c r="G579" s="105"/>
      <c r="H579" s="105"/>
      <c r="I579" s="105"/>
      <c r="J579" s="105"/>
      <c r="K579" s="105"/>
      <c r="L579" s="105"/>
      <c r="M579" s="105"/>
      <c r="N579" s="105"/>
      <c r="O579" s="105"/>
      <c r="P579" s="105"/>
      <c r="Q579" s="105"/>
    </row>
    <row r="580" spans="6:17">
      <c r="F580" s="105"/>
      <c r="G580" s="105"/>
      <c r="H580" s="105"/>
      <c r="I580" s="105"/>
      <c r="J580" s="105"/>
      <c r="K580" s="105"/>
      <c r="L580" s="105"/>
      <c r="M580" s="105"/>
      <c r="N580" s="105"/>
      <c r="O580" s="105"/>
      <c r="P580" s="105"/>
      <c r="Q580" s="105"/>
    </row>
    <row r="581" spans="6:17">
      <c r="F581" s="105"/>
      <c r="G581" s="105"/>
      <c r="H581" s="105"/>
      <c r="I581" s="105"/>
      <c r="J581" s="105"/>
      <c r="K581" s="105"/>
      <c r="L581" s="105"/>
      <c r="M581" s="105"/>
      <c r="N581" s="105"/>
      <c r="O581" s="105"/>
      <c r="P581" s="105"/>
      <c r="Q581" s="105"/>
    </row>
    <row r="582" spans="6:17">
      <c r="F582" s="105"/>
      <c r="G582" s="105"/>
      <c r="H582" s="105"/>
      <c r="I582" s="105"/>
      <c r="J582" s="105"/>
      <c r="K582" s="105"/>
      <c r="L582" s="105"/>
      <c r="M582" s="105"/>
      <c r="N582" s="105"/>
      <c r="O582" s="105"/>
      <c r="P582" s="105"/>
      <c r="Q582" s="105"/>
    </row>
    <row r="583" spans="6:17">
      <c r="F583" s="105"/>
      <c r="G583" s="105"/>
      <c r="H583" s="105"/>
      <c r="I583" s="105"/>
      <c r="J583" s="105"/>
      <c r="K583" s="105"/>
      <c r="L583" s="105"/>
      <c r="M583" s="105"/>
      <c r="N583" s="105"/>
      <c r="O583" s="105"/>
      <c r="P583" s="105"/>
      <c r="Q583" s="105"/>
    </row>
    <row r="584" spans="6:17">
      <c r="F584" s="105"/>
      <c r="G584" s="105"/>
      <c r="H584" s="105"/>
      <c r="I584" s="105"/>
      <c r="J584" s="105"/>
      <c r="K584" s="105"/>
      <c r="L584" s="105"/>
      <c r="M584" s="105"/>
      <c r="N584" s="105"/>
      <c r="O584" s="105"/>
      <c r="P584" s="105"/>
      <c r="Q584" s="105"/>
    </row>
    <row r="585" spans="6:17">
      <c r="F585" s="105"/>
      <c r="G585" s="105"/>
      <c r="H585" s="105"/>
      <c r="I585" s="105"/>
      <c r="J585" s="105"/>
      <c r="K585" s="105"/>
      <c r="L585" s="105"/>
      <c r="M585" s="105"/>
      <c r="N585" s="105"/>
      <c r="O585" s="105"/>
      <c r="P585" s="105"/>
      <c r="Q585" s="105"/>
    </row>
    <row r="586" spans="6:17">
      <c r="F586" s="105"/>
      <c r="G586" s="105"/>
      <c r="H586" s="105"/>
      <c r="I586" s="105"/>
      <c r="J586" s="105"/>
      <c r="K586" s="105"/>
      <c r="L586" s="105"/>
      <c r="M586" s="105"/>
      <c r="N586" s="105"/>
      <c r="O586" s="105"/>
      <c r="P586" s="105"/>
      <c r="Q586" s="105"/>
    </row>
    <row r="587" spans="6:17">
      <c r="F587" s="105"/>
      <c r="G587" s="105"/>
      <c r="H587" s="105"/>
      <c r="I587" s="105"/>
      <c r="J587" s="105"/>
      <c r="K587" s="105"/>
      <c r="L587" s="105"/>
      <c r="M587" s="105"/>
      <c r="N587" s="105"/>
      <c r="O587" s="105"/>
      <c r="P587" s="105"/>
      <c r="Q587" s="105"/>
    </row>
    <row r="588" spans="6:17">
      <c r="F588" s="105"/>
      <c r="G588" s="105"/>
      <c r="H588" s="105"/>
      <c r="I588" s="105"/>
      <c r="J588" s="105"/>
      <c r="K588" s="105"/>
      <c r="L588" s="105"/>
      <c r="M588" s="105"/>
      <c r="N588" s="105"/>
      <c r="O588" s="105"/>
      <c r="P588" s="105"/>
      <c r="Q588" s="105"/>
    </row>
    <row r="589" spans="6:17">
      <c r="F589" s="105"/>
      <c r="G589" s="105"/>
      <c r="H589" s="105"/>
      <c r="I589" s="105"/>
      <c r="J589" s="105"/>
      <c r="K589" s="105"/>
      <c r="L589" s="105"/>
      <c r="M589" s="105"/>
      <c r="N589" s="105"/>
      <c r="O589" s="105"/>
      <c r="P589" s="105"/>
      <c r="Q589" s="105"/>
    </row>
    <row r="590" spans="6:17">
      <c r="F590" s="105"/>
      <c r="G590" s="105"/>
      <c r="H590" s="105"/>
      <c r="I590" s="105"/>
      <c r="J590" s="105"/>
      <c r="K590" s="105"/>
      <c r="L590" s="105"/>
      <c r="M590" s="105"/>
      <c r="N590" s="105"/>
      <c r="O590" s="105"/>
      <c r="P590" s="105"/>
      <c r="Q590" s="105"/>
    </row>
    <row r="591" spans="6:17">
      <c r="F591" s="105"/>
      <c r="G591" s="105"/>
      <c r="H591" s="105"/>
      <c r="I591" s="105"/>
      <c r="J591" s="105"/>
      <c r="K591" s="105"/>
      <c r="L591" s="105"/>
      <c r="M591" s="105"/>
      <c r="N591" s="105"/>
      <c r="O591" s="105"/>
      <c r="P591" s="105"/>
      <c r="Q591" s="105"/>
    </row>
    <row r="592" spans="6:17">
      <c r="F592" s="105"/>
      <c r="G592" s="105"/>
      <c r="H592" s="105"/>
      <c r="I592" s="105"/>
      <c r="J592" s="105"/>
      <c r="K592" s="105"/>
      <c r="L592" s="105"/>
      <c r="M592" s="105"/>
      <c r="N592" s="105"/>
      <c r="O592" s="105"/>
      <c r="P592" s="105"/>
      <c r="Q592" s="105"/>
    </row>
    <row r="593" spans="6:17">
      <c r="F593" s="105"/>
      <c r="G593" s="105"/>
      <c r="H593" s="105"/>
      <c r="I593" s="105"/>
      <c r="J593" s="105"/>
      <c r="K593" s="105"/>
      <c r="L593" s="105"/>
      <c r="M593" s="105"/>
      <c r="N593" s="105"/>
      <c r="O593" s="105"/>
      <c r="P593" s="105"/>
      <c r="Q593" s="105"/>
    </row>
    <row r="594" spans="6:17">
      <c r="F594" s="105"/>
      <c r="G594" s="105"/>
      <c r="H594" s="105"/>
      <c r="I594" s="105"/>
      <c r="J594" s="105"/>
      <c r="K594" s="105"/>
      <c r="L594" s="105"/>
      <c r="M594" s="105"/>
      <c r="N594" s="105"/>
      <c r="O594" s="105"/>
      <c r="P594" s="105"/>
      <c r="Q594" s="105"/>
    </row>
    <row r="595" spans="6:17">
      <c r="F595" s="105"/>
      <c r="G595" s="105"/>
      <c r="H595" s="105"/>
      <c r="I595" s="105"/>
      <c r="J595" s="105"/>
      <c r="K595" s="105"/>
      <c r="L595" s="105"/>
      <c r="M595" s="105"/>
      <c r="N595" s="105"/>
      <c r="O595" s="105"/>
      <c r="P595" s="105"/>
      <c r="Q595" s="105"/>
    </row>
    <row r="596" spans="6:17">
      <c r="F596" s="105"/>
      <c r="G596" s="105"/>
      <c r="H596" s="105"/>
      <c r="I596" s="105"/>
      <c r="J596" s="105"/>
      <c r="K596" s="105"/>
      <c r="L596" s="105"/>
      <c r="M596" s="105"/>
      <c r="N596" s="105"/>
      <c r="O596" s="105"/>
      <c r="P596" s="105"/>
      <c r="Q596" s="105"/>
    </row>
    <row r="597" spans="6:17">
      <c r="F597" s="105"/>
      <c r="G597" s="105"/>
      <c r="H597" s="105"/>
      <c r="I597" s="105"/>
      <c r="J597" s="105"/>
      <c r="K597" s="105"/>
      <c r="L597" s="105"/>
      <c r="M597" s="105"/>
      <c r="N597" s="105"/>
      <c r="O597" s="105"/>
      <c r="P597" s="105"/>
      <c r="Q597" s="105"/>
    </row>
    <row r="598" spans="6:17">
      <c r="F598" s="105"/>
      <c r="G598" s="105"/>
      <c r="H598" s="105"/>
      <c r="I598" s="105"/>
      <c r="J598" s="105"/>
      <c r="K598" s="105"/>
      <c r="L598" s="105"/>
      <c r="M598" s="105"/>
      <c r="N598" s="105"/>
      <c r="O598" s="105"/>
      <c r="P598" s="105"/>
      <c r="Q598" s="105"/>
    </row>
    <row r="599" spans="6:17">
      <c r="F599" s="105"/>
      <c r="G599" s="105"/>
      <c r="H599" s="105"/>
      <c r="I599" s="105"/>
      <c r="J599" s="105"/>
      <c r="K599" s="105"/>
      <c r="L599" s="105"/>
      <c r="M599" s="105"/>
      <c r="N599" s="105"/>
      <c r="O599" s="105"/>
      <c r="P599" s="105"/>
      <c r="Q599" s="105"/>
    </row>
    <row r="600" spans="6:17">
      <c r="F600" s="105"/>
      <c r="G600" s="105"/>
      <c r="H600" s="105"/>
      <c r="I600" s="105"/>
      <c r="J600" s="105"/>
      <c r="K600" s="105"/>
      <c r="L600" s="105"/>
      <c r="M600" s="105"/>
      <c r="N600" s="105"/>
      <c r="O600" s="105"/>
      <c r="P600" s="105"/>
      <c r="Q600" s="105"/>
    </row>
    <row r="601" spans="6:17">
      <c r="F601" s="105"/>
      <c r="G601" s="105"/>
      <c r="H601" s="105"/>
      <c r="I601" s="105"/>
      <c r="J601" s="105"/>
      <c r="K601" s="105"/>
      <c r="L601" s="105"/>
      <c r="M601" s="105"/>
      <c r="N601" s="105"/>
      <c r="O601" s="105"/>
      <c r="P601" s="105"/>
      <c r="Q601" s="105"/>
    </row>
    <row r="602" spans="6:17">
      <c r="F602" s="105"/>
      <c r="G602" s="105"/>
      <c r="H602" s="105"/>
      <c r="I602" s="105"/>
      <c r="J602" s="105"/>
      <c r="K602" s="105"/>
      <c r="L602" s="105"/>
      <c r="M602" s="105"/>
      <c r="N602" s="105"/>
      <c r="O602" s="105"/>
      <c r="P602" s="105"/>
      <c r="Q602" s="105"/>
    </row>
    <row r="603" spans="6:17">
      <c r="F603" s="105"/>
      <c r="G603" s="105"/>
      <c r="H603" s="105"/>
      <c r="I603" s="105"/>
      <c r="J603" s="105"/>
      <c r="K603" s="105"/>
      <c r="L603" s="105"/>
      <c r="M603" s="105"/>
      <c r="N603" s="105"/>
      <c r="O603" s="105"/>
      <c r="P603" s="105"/>
      <c r="Q603" s="105"/>
    </row>
    <row r="604" spans="6:17">
      <c r="F604" s="105"/>
      <c r="G604" s="105"/>
      <c r="H604" s="105"/>
      <c r="I604" s="105"/>
      <c r="J604" s="105"/>
      <c r="K604" s="105"/>
      <c r="L604" s="105"/>
      <c r="M604" s="105"/>
      <c r="N604" s="105"/>
      <c r="O604" s="105"/>
      <c r="P604" s="105"/>
      <c r="Q604" s="105"/>
    </row>
    <row r="605" spans="6:17">
      <c r="F605" s="105"/>
      <c r="G605" s="105"/>
      <c r="H605" s="105"/>
      <c r="I605" s="105"/>
      <c r="J605" s="105"/>
      <c r="K605" s="105"/>
      <c r="L605" s="105"/>
      <c r="M605" s="105"/>
      <c r="N605" s="105"/>
      <c r="O605" s="105"/>
      <c r="P605" s="105"/>
      <c r="Q605" s="105"/>
    </row>
    <row r="606" spans="6:17">
      <c r="F606" s="105"/>
      <c r="G606" s="105"/>
      <c r="H606" s="105"/>
      <c r="I606" s="105"/>
      <c r="J606" s="105"/>
      <c r="K606" s="105"/>
      <c r="L606" s="105"/>
      <c r="M606" s="105"/>
      <c r="N606" s="105"/>
      <c r="O606" s="105"/>
      <c r="P606" s="105"/>
      <c r="Q606" s="105"/>
    </row>
    <row r="607" spans="6:17">
      <c r="F607" s="105"/>
      <c r="G607" s="105"/>
      <c r="H607" s="105"/>
      <c r="I607" s="105"/>
      <c r="J607" s="105"/>
      <c r="K607" s="105"/>
      <c r="L607" s="105"/>
      <c r="M607" s="105"/>
      <c r="N607" s="105"/>
      <c r="O607" s="105"/>
      <c r="P607" s="105"/>
      <c r="Q607" s="105"/>
    </row>
    <row r="608" spans="6:17">
      <c r="F608" s="105"/>
      <c r="G608" s="105"/>
      <c r="H608" s="105"/>
      <c r="I608" s="105"/>
      <c r="J608" s="105"/>
      <c r="K608" s="105"/>
      <c r="L608" s="105"/>
      <c r="M608" s="105"/>
      <c r="N608" s="105"/>
      <c r="O608" s="105"/>
      <c r="P608" s="105"/>
      <c r="Q608" s="105"/>
    </row>
    <row r="609" spans="6:17">
      <c r="F609" s="105"/>
      <c r="G609" s="105"/>
      <c r="H609" s="105"/>
      <c r="I609" s="105"/>
      <c r="J609" s="105"/>
      <c r="K609" s="105"/>
      <c r="L609" s="105"/>
      <c r="M609" s="105"/>
      <c r="N609" s="105"/>
      <c r="O609" s="105"/>
      <c r="P609" s="105"/>
      <c r="Q609" s="105"/>
    </row>
    <row r="610" spans="6:17">
      <c r="F610" s="105"/>
      <c r="G610" s="105"/>
      <c r="H610" s="105"/>
      <c r="I610" s="105"/>
      <c r="J610" s="105"/>
      <c r="K610" s="105"/>
      <c r="L610" s="105"/>
      <c r="M610" s="105"/>
      <c r="N610" s="105"/>
      <c r="O610" s="105"/>
      <c r="P610" s="105"/>
      <c r="Q610" s="105"/>
    </row>
    <row r="611" spans="6:17">
      <c r="F611" s="105"/>
      <c r="G611" s="105"/>
      <c r="H611" s="105"/>
      <c r="I611" s="105"/>
      <c r="J611" s="105"/>
      <c r="K611" s="105"/>
      <c r="L611" s="105"/>
      <c r="M611" s="105"/>
      <c r="N611" s="105"/>
      <c r="O611" s="105"/>
      <c r="P611" s="105"/>
      <c r="Q611" s="105"/>
    </row>
    <row r="612" spans="6:17">
      <c r="F612" s="105"/>
      <c r="G612" s="105"/>
      <c r="H612" s="105"/>
      <c r="I612" s="105"/>
      <c r="J612" s="105"/>
      <c r="K612" s="105"/>
      <c r="L612" s="105"/>
      <c r="M612" s="105"/>
      <c r="N612" s="105"/>
      <c r="O612" s="105"/>
      <c r="P612" s="105"/>
      <c r="Q612" s="105"/>
    </row>
    <row r="613" spans="6:17">
      <c r="F613" s="105"/>
      <c r="G613" s="105"/>
      <c r="H613" s="105"/>
      <c r="I613" s="105"/>
      <c r="J613" s="105"/>
      <c r="K613" s="105"/>
      <c r="L613" s="105"/>
      <c r="M613" s="105"/>
      <c r="N613" s="105"/>
      <c r="O613" s="105"/>
      <c r="P613" s="105"/>
      <c r="Q613" s="105"/>
    </row>
    <row r="614" spans="6:17">
      <c r="F614" s="105"/>
      <c r="G614" s="105"/>
      <c r="H614" s="105"/>
      <c r="I614" s="105"/>
      <c r="J614" s="105"/>
      <c r="K614" s="105"/>
      <c r="L614" s="105"/>
      <c r="M614" s="105"/>
      <c r="N614" s="105"/>
      <c r="O614" s="105"/>
      <c r="P614" s="105"/>
      <c r="Q614" s="105"/>
    </row>
    <row r="615" spans="6:17">
      <c r="F615" s="105"/>
      <c r="G615" s="105"/>
      <c r="H615" s="105"/>
      <c r="I615" s="105"/>
      <c r="J615" s="105"/>
      <c r="K615" s="105"/>
      <c r="L615" s="105"/>
      <c r="M615" s="105"/>
      <c r="N615" s="105"/>
      <c r="O615" s="105"/>
      <c r="P615" s="105"/>
      <c r="Q615" s="105"/>
    </row>
    <row r="616" spans="6:17">
      <c r="F616" s="105"/>
      <c r="G616" s="105"/>
      <c r="H616" s="105"/>
      <c r="I616" s="105"/>
      <c r="J616" s="105"/>
      <c r="K616" s="105"/>
      <c r="L616" s="105"/>
      <c r="M616" s="105"/>
      <c r="N616" s="105"/>
      <c r="O616" s="105"/>
      <c r="P616" s="105"/>
      <c r="Q616" s="105"/>
    </row>
  </sheetData>
  <sheetProtection selectLockedCells="1" sort="0" autoFilter="0"/>
  <protectedRanges>
    <protectedRange sqref="C6" name="Entity Code"/>
    <protectedRange sqref="R11:R15 D19:D24 R87 R68:R81 F23:G23 R19:R41 R43:R65 D37:D39 D50:D58 D60:D63 F72:Q72 F81:Q81 F30:Q32 F34:Q34 F40:Q40 F48:Q48 F55:Q56 F58:Q61 F15:Q15 F22:Q22 F25:Q25 F63:Q63 F77:Q78 F36:Q38 F43:Q43" name="Data Entry 1.10_2"/>
    <protectedRange sqref="R82:R85 F84:Q84 F67:R67 F73:Q73" name="Data Entry 25.41_2"/>
    <protectedRange sqref="G10:Q10" name="Data Entry 1.10_2_1"/>
    <protectedRange sqref="F10" name="Data Entry 1.10_2_2"/>
    <protectedRange sqref="F26:Q26 F29:Q29" name="Data Entry 1.10_2_5"/>
    <protectedRange sqref="F41:Q41" name="Data Entry 1.10_2_13"/>
    <protectedRange sqref="F57:Q57" name="Data Entry 1.10_2_18"/>
    <protectedRange sqref="F62:Q62" name="Data Entry 1.10_2_21"/>
    <protectedRange sqref="F64:Q65" name="Data Entry 1.10_2_22"/>
    <protectedRange sqref="F87:Q87" name="Data Entry 1.10_2_25"/>
    <protectedRange sqref="G46:Q47 G11:Q14" name="Data Entry 1.10_2_1_1"/>
    <protectedRange sqref="F11:F14 F46:F47" name="Data Entry 1.10_2_1_2"/>
    <protectedRange sqref="G21" name="Data Entry 1.10_2_3"/>
    <protectedRange sqref="F19:F21" name="Data Entry 1.10_2_3_2"/>
    <protectedRange sqref="G24:I24" name="Data Entry 1.10_2_11"/>
    <protectedRange sqref="F24" name="Data Entry 1.10_2_26"/>
    <protectedRange sqref="G27:Q28" name="Data Entry 1.10_2_5_1"/>
    <protectedRange sqref="F27:F28" name="Data Entry 1.10_2_5_2"/>
    <protectedRange sqref="G39:Q39 G33:Q33" name="Data Entry 1.10_2_8_1"/>
    <protectedRange sqref="F33 F39" name="Data Entry 1.10_2_8_2"/>
    <protectedRange sqref="G35:Q35" name="Data Entry 1.10_2_9_1"/>
    <protectedRange sqref="F35" name="Data Entry 1.10_2_9_2"/>
    <protectedRange sqref="G44:Q45" name="Data Entry 1.10_2_15_1"/>
    <protectedRange sqref="F44:F45" name="Data Entry 1.10_2_15_2"/>
    <protectedRange sqref="G52:Q54" name="Data Entry 1.10_2_16_1"/>
    <protectedRange sqref="F52:F54" name="Data Entry 1.10_2_16_2"/>
    <protectedRange sqref="G71:Q71" name="Data Entry 1.10_2_27"/>
    <protectedRange sqref="G68:Q70" name="Data Entry 1.10_2_23_1"/>
    <protectedRange sqref="F71" name="Data Entry 1.10_2_26_1"/>
    <protectedRange sqref="F68:F70" name="Data Entry 1.10_2_23_2"/>
    <protectedRange sqref="G74:Q76 G79:Q80" name="Data Entry 1.10_2_24_1"/>
    <protectedRange sqref="F74:F76 F79:F80" name="Data Entry 1.10_2_24_2"/>
    <protectedRange sqref="G85:Q85 G82:Q83" name="Data Entry 25.41_2_1_1"/>
    <protectedRange sqref="F82:F83 F85" name="Data Entry 25.41_2_1_2"/>
  </protectedRanges>
  <mergeCells count="5">
    <mergeCell ref="B74:B75"/>
    <mergeCell ref="B67:B68"/>
    <mergeCell ref="F1:J1"/>
    <mergeCell ref="A4:B5"/>
    <mergeCell ref="F2:J4"/>
  </mergeCells>
  <dataValidations count="5">
    <dataValidation type="custom" allowBlank="1" showInputMessage="1" showErrorMessage="1" errorTitle="Invalid Entry" error="The value in these cells must be either:_x000a__x000a_1. A number (including zero)_x000a__x000a_or_x000a__x000a_2. The text &quot;na&quot; (no spaces, no quotes, lowercase, no slash sign)_x000a__x000a_-Please insert any comments in the comment box in Column T-_x000a__x000a_" sqref="F87:Q87 F63:Q65 F10:Q12 F15:Q23 F25:Q32 F34:Q38 F43:Q45 F48:Q56 F58:Q61 F67:Q69 F72:Q75 F77:Q85 F40:Q41" xr:uid="{00000000-0002-0000-0200-000000000000}">
      <formula1>OR((F10="na"),(ISNUMBER(F10)))</formula1>
    </dataValidation>
    <dataValidation allowBlank="1" showInputMessage="1" showErrorMessage="1" promptTitle="Help Text:" prompt="Enter 0 if all applications are scored." sqref="E46:Q47 E13:Q14" xr:uid="{0BE43D67-2336-41D4-BB9F-C63793532453}"/>
    <dataValidation allowBlank="1" showInputMessage="1" showErrorMessage="1" promptTitle="Help Text:" prompt="Default = 0" sqref="E33:Q33 E62:Q62 E24:Q24 E39:Q39 E76:Q76 E57:Q57" xr:uid="{E8383C08-84A2-406F-BBA9-55DC0AC90FC1}"/>
    <dataValidation allowBlank="1" showInputMessage="1" showErrorMessage="1" promptTitle="Help Text:" prompt="Enter 0 if all accounts are scored." sqref="E71:Q71" xr:uid="{03EC18BA-7EC9-4759-B69F-6B02CFADD77C}"/>
    <dataValidation allowBlank="1" showInputMessage="1" showErrorMessage="1" promptTitle="Help Text:" prompt="Enter 0 if al accounts are scored." sqref="E70:Q70" xr:uid="{4251F8C3-9BF2-4DC7-BC1A-7095992A7078}"/>
  </dataValidations>
  <pageMargins left="0.25" right="0.25" top="0.5" bottom="0.75" header="0.3" footer="0.3"/>
  <pageSetup paperSize="5" scale="61" fitToHeight="30" orientation="landscape" r:id="rId1"/>
  <headerFooter alignWithMargins="0">
    <oddFooter>&amp;L&amp;F&amp;CConfidential &amp;&amp; Proprietary
Copyright 2019
Hitachi Consulting&amp;RPage &amp;P of &amp;N</oddFooter>
  </headerFooter>
  <ignoredErrors>
    <ignoredError sqref="H72:K72"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F0"/>
    <pageSetUpPr fitToPage="1"/>
  </sheetPr>
  <dimension ref="A1:R638"/>
  <sheetViews>
    <sheetView zoomScale="90" zoomScaleNormal="90" workbookViewId="0">
      <pane ySplit="9" topLeftCell="A10" activePane="bottomLeft" state="frozen"/>
      <selection pane="bottomLeft" activeCell="F11" sqref="F11"/>
      <selection activeCell="I23" sqref="I23"/>
    </sheetView>
  </sheetViews>
  <sheetFormatPr defaultColWidth="9.28515625" defaultRowHeight="11.25" outlineLevelRow="1" outlineLevelCol="1"/>
  <cols>
    <col min="1" max="1" width="15.42578125" style="98" customWidth="1"/>
    <col min="2" max="2" width="20.7109375" style="86" customWidth="1"/>
    <col min="3" max="3" width="10.7109375" style="86" customWidth="1"/>
    <col min="4" max="4" width="55.5703125" style="484" hidden="1" customWidth="1" outlineLevel="1"/>
    <col min="5" max="5" width="55.5703125" style="86" customWidth="1" collapsed="1"/>
    <col min="6" max="6" width="16.28515625" style="86" customWidth="1"/>
    <col min="7" max="7" width="13.42578125" style="86" bestFit="1" customWidth="1"/>
    <col min="8" max="8" width="14.42578125" style="86" bestFit="1" customWidth="1"/>
    <col min="9" max="9" width="12.140625" style="86" bestFit="1" customWidth="1"/>
    <col min="10" max="17" width="12.7109375" style="86" customWidth="1"/>
    <col min="18" max="18" width="30.5703125" style="86" customWidth="1"/>
    <col min="19" max="16384" width="9.28515625" style="86"/>
  </cols>
  <sheetData>
    <row r="1" spans="1:18" ht="15" customHeight="1">
      <c r="A1" s="86"/>
      <c r="D1" s="483"/>
      <c r="E1" s="490"/>
      <c r="F1" s="839"/>
      <c r="G1" s="839"/>
      <c r="H1" s="839"/>
      <c r="I1" s="839"/>
      <c r="J1" s="839"/>
      <c r="K1" s="110"/>
      <c r="L1" s="110"/>
      <c r="M1" s="110"/>
      <c r="N1" s="110"/>
      <c r="O1" s="110"/>
      <c r="P1" s="110"/>
      <c r="Q1" s="110"/>
    </row>
    <row r="2" spans="1:18" ht="15" customHeight="1">
      <c r="A2" s="86"/>
      <c r="D2" s="483"/>
      <c r="E2" s="482"/>
      <c r="F2" s="838" t="s">
        <v>205</v>
      </c>
      <c r="G2" s="838"/>
      <c r="H2" s="838"/>
      <c r="I2" s="838"/>
      <c r="J2" s="482"/>
      <c r="K2" s="110"/>
      <c r="L2" s="110"/>
      <c r="M2" s="110"/>
      <c r="N2" s="110"/>
      <c r="O2" s="110"/>
      <c r="P2" s="110"/>
      <c r="Q2" s="110"/>
    </row>
    <row r="3" spans="1:18" ht="15" customHeight="1">
      <c r="A3" s="86"/>
      <c r="D3" s="483"/>
      <c r="E3" s="482"/>
      <c r="F3" s="838"/>
      <c r="G3" s="838"/>
      <c r="H3" s="838"/>
      <c r="I3" s="838"/>
      <c r="J3" s="482"/>
      <c r="K3" s="110"/>
      <c r="L3" s="110"/>
      <c r="M3" s="110"/>
      <c r="N3" s="110"/>
      <c r="O3" s="110"/>
      <c r="P3" s="110"/>
      <c r="Q3" s="110"/>
    </row>
    <row r="4" spans="1:18" ht="15" customHeight="1" outlineLevel="1">
      <c r="A4" s="840"/>
      <c r="B4" s="840"/>
      <c r="D4" s="483"/>
      <c r="E4" s="482"/>
      <c r="F4" s="838"/>
      <c r="G4" s="838"/>
      <c r="H4" s="838"/>
      <c r="I4" s="838"/>
      <c r="J4" s="482"/>
      <c r="K4" s="110"/>
      <c r="L4" s="110"/>
      <c r="M4" s="110"/>
      <c r="N4" s="110"/>
      <c r="O4" s="110"/>
      <c r="P4" s="110"/>
      <c r="Q4" s="110"/>
    </row>
    <row r="5" spans="1:18" ht="15" customHeight="1" outlineLevel="1">
      <c r="A5" s="840"/>
      <c r="B5" s="840"/>
      <c r="D5" s="483"/>
      <c r="E5" s="482"/>
      <c r="F5" s="482"/>
      <c r="G5" s="482"/>
      <c r="H5" s="482"/>
      <c r="I5" s="482"/>
      <c r="J5" s="482"/>
      <c r="K5" s="110"/>
      <c r="L5" s="110"/>
      <c r="M5" s="110"/>
      <c r="N5" s="110"/>
      <c r="O5" s="110"/>
      <c r="P5" s="110"/>
      <c r="Q5" s="110"/>
    </row>
    <row r="6" spans="1:18" ht="15" customHeight="1" outlineLevel="1">
      <c r="B6" s="103"/>
      <c r="C6" s="127"/>
      <c r="D6" s="485"/>
      <c r="E6" s="153" t="str">
        <f>CONCATENATE("Section Completion Rate:  ",ROUND(SUM((R30+R31+R33)/R35)*100,0),"%")</f>
        <v>Section Completion Rate:  0%</v>
      </c>
      <c r="F6" s="172" t="str">
        <f>'2_Account Setup'!F6</f>
        <v xml:space="preserve"> Data Entry</v>
      </c>
      <c r="G6" s="171"/>
      <c r="H6" s="171"/>
      <c r="I6" s="171"/>
      <c r="J6" s="171"/>
      <c r="K6" s="171"/>
      <c r="L6" s="171"/>
      <c r="M6" s="171"/>
      <c r="N6" s="171"/>
      <c r="O6" s="171"/>
      <c r="P6" s="171"/>
      <c r="Q6" s="768"/>
      <c r="R6" s="82" t="str">
        <f>'2_Account Setup'!R6</f>
        <v>Comments</v>
      </c>
    </row>
    <row r="7" spans="1:18" ht="15" customHeight="1" outlineLevel="1">
      <c r="C7" s="94"/>
      <c r="D7" s="485"/>
      <c r="E7" s="129"/>
      <c r="F7" s="173" t="str">
        <f>'2_Account Setup'!F7</f>
        <v>Calculations</v>
      </c>
      <c r="G7" s="150"/>
      <c r="H7" s="150"/>
      <c r="I7" s="150"/>
      <c r="J7" s="150"/>
      <c r="K7" s="150"/>
      <c r="L7" s="150"/>
      <c r="M7" s="150"/>
      <c r="N7" s="150"/>
      <c r="O7" s="150"/>
      <c r="P7" s="150"/>
      <c r="Q7" s="150"/>
      <c r="R7" s="83"/>
    </row>
    <row r="8" spans="1:18" ht="15" customHeight="1" outlineLevel="1">
      <c r="C8" s="94"/>
      <c r="E8" s="129"/>
      <c r="F8" s="134" t="s">
        <v>36</v>
      </c>
    </row>
    <row r="9" spans="1:18" s="524" customFormat="1" ht="15" customHeight="1">
      <c r="A9" s="91" t="str">
        <f>'2_Account Setup'!A9</f>
        <v>Subgroup</v>
      </c>
      <c r="B9" s="91" t="str">
        <f>'2_Account Setup'!B9</f>
        <v>Data Item</v>
      </c>
      <c r="C9" s="91" t="s">
        <v>37</v>
      </c>
      <c r="D9" s="523" t="str">
        <f>'2_Account Setup'!D9</f>
        <v>Applicable Metrics</v>
      </c>
      <c r="E9" s="516" t="str">
        <f>'2_Account Setup'!E9</f>
        <v>Item Detail</v>
      </c>
      <c r="F9" s="92" t="s">
        <v>39</v>
      </c>
      <c r="G9" s="92" t="s">
        <v>40</v>
      </c>
      <c r="H9" s="92" t="s">
        <v>41</v>
      </c>
      <c r="I9" s="92" t="s">
        <v>42</v>
      </c>
      <c r="J9" s="92" t="s">
        <v>43</v>
      </c>
      <c r="K9" s="92" t="s">
        <v>44</v>
      </c>
      <c r="L9" s="92" t="s">
        <v>45</v>
      </c>
      <c r="M9" s="92" t="s">
        <v>46</v>
      </c>
      <c r="N9" s="92" t="s">
        <v>47</v>
      </c>
      <c r="O9" s="92" t="s">
        <v>48</v>
      </c>
      <c r="P9" s="92" t="s">
        <v>49</v>
      </c>
      <c r="Q9" s="92" t="s">
        <v>50</v>
      </c>
      <c r="R9" s="712" t="str">
        <f>'2_Account Setup'!R9</f>
        <v>Comments</v>
      </c>
    </row>
    <row r="10" spans="1:18" s="218" customFormat="1" ht="31.5" customHeight="1">
      <c r="A10" s="533"/>
      <c r="B10" s="87" t="s">
        <v>206</v>
      </c>
      <c r="C10" s="785"/>
      <c r="D10" s="495"/>
      <c r="E10" s="113" t="s">
        <v>207</v>
      </c>
      <c r="F10" s="215"/>
      <c r="G10" s="216"/>
      <c r="H10" s="216"/>
      <c r="I10" s="216"/>
      <c r="J10" s="216"/>
      <c r="K10" s="216"/>
      <c r="L10" s="216"/>
      <c r="M10" s="216"/>
      <c r="N10" s="216"/>
      <c r="O10" s="216"/>
      <c r="P10" s="216"/>
      <c r="Q10" s="685"/>
      <c r="R10" s="663"/>
    </row>
    <row r="11" spans="1:18" s="218" customFormat="1" ht="24.6" customHeight="1">
      <c r="A11" s="284"/>
      <c r="B11" s="363"/>
      <c r="C11" s="224">
        <v>20.100000000000001</v>
      </c>
      <c r="D11" s="487" t="s">
        <v>208</v>
      </c>
      <c r="E11" s="235" t="s">
        <v>209</v>
      </c>
      <c r="F11" s="222"/>
      <c r="G11" s="221"/>
      <c r="H11" s="221"/>
      <c r="I11" s="221"/>
      <c r="J11" s="221"/>
      <c r="K11" s="221"/>
      <c r="L11" s="221"/>
      <c r="M11" s="221"/>
      <c r="N11" s="221"/>
      <c r="O11" s="221"/>
      <c r="P11" s="221"/>
      <c r="Q11" s="693"/>
      <c r="R11" s="664"/>
    </row>
    <row r="12" spans="1:18" s="218" customFormat="1" ht="24.6" customHeight="1">
      <c r="A12" s="284"/>
      <c r="B12" s="363"/>
      <c r="C12" s="224">
        <v>20.2</v>
      </c>
      <c r="D12" s="487" t="s">
        <v>210</v>
      </c>
      <c r="E12" s="235" t="s">
        <v>104</v>
      </c>
      <c r="F12" s="708"/>
      <c r="G12" s="283"/>
      <c r="H12" s="283"/>
      <c r="I12" s="283"/>
      <c r="J12" s="283"/>
      <c r="K12" s="283"/>
      <c r="L12" s="283"/>
      <c r="M12" s="283"/>
      <c r="N12" s="283"/>
      <c r="O12" s="283"/>
      <c r="P12" s="283"/>
      <c r="Q12" s="709"/>
      <c r="R12" s="664"/>
    </row>
    <row r="13" spans="1:18" s="218" customFormat="1" ht="24.6" customHeight="1">
      <c r="A13" s="535" t="s">
        <v>211</v>
      </c>
      <c r="B13" s="363"/>
      <c r="C13" s="224">
        <v>20.3</v>
      </c>
      <c r="D13" s="487" t="s">
        <v>212</v>
      </c>
      <c r="E13" s="235" t="s">
        <v>213</v>
      </c>
      <c r="F13" s="708"/>
      <c r="G13" s="283"/>
      <c r="H13" s="283"/>
      <c r="I13" s="283"/>
      <c r="J13" s="283"/>
      <c r="K13" s="283"/>
      <c r="L13" s="283"/>
      <c r="M13" s="283"/>
      <c r="N13" s="283"/>
      <c r="O13" s="283"/>
      <c r="P13" s="283"/>
      <c r="Q13" s="709"/>
      <c r="R13" s="664"/>
    </row>
    <row r="14" spans="1:18" s="218" customFormat="1" ht="24.6" customHeight="1">
      <c r="A14" s="534" t="s">
        <v>214</v>
      </c>
      <c r="B14" s="363"/>
      <c r="C14" s="258">
        <v>20</v>
      </c>
      <c r="D14" s="487"/>
      <c r="E14" s="704" t="s">
        <v>215</v>
      </c>
      <c r="F14" s="225">
        <f>IF(COUNTIF(F11:F13,"na"),"na",SUM(F11:F13))</f>
        <v>0</v>
      </c>
      <c r="G14" s="226">
        <f t="shared" ref="G14:K14" si="0">IF(COUNTIF(G11:G13,"na"),"na",SUM(G11:G13))</f>
        <v>0</v>
      </c>
      <c r="H14" s="226">
        <f t="shared" si="0"/>
        <v>0</v>
      </c>
      <c r="I14" s="226">
        <f t="shared" si="0"/>
        <v>0</v>
      </c>
      <c r="J14" s="226">
        <f t="shared" si="0"/>
        <v>0</v>
      </c>
      <c r="K14" s="226">
        <f t="shared" si="0"/>
        <v>0</v>
      </c>
      <c r="L14" s="226">
        <f t="shared" ref="L14:Q14" si="1">IF(COUNTIF(L11:L13,"na"),"na",SUM(L11:L13))</f>
        <v>0</v>
      </c>
      <c r="M14" s="226">
        <f t="shared" si="1"/>
        <v>0</v>
      </c>
      <c r="N14" s="226">
        <f t="shared" si="1"/>
        <v>0</v>
      </c>
      <c r="O14" s="226">
        <f t="shared" si="1"/>
        <v>0</v>
      </c>
      <c r="P14" s="226">
        <f t="shared" si="1"/>
        <v>0</v>
      </c>
      <c r="Q14" s="686">
        <f t="shared" si="1"/>
        <v>0</v>
      </c>
      <c r="R14" s="664"/>
    </row>
    <row r="15" spans="1:18" s="218" customFormat="1" ht="24.6" customHeight="1">
      <c r="A15" s="536" t="s">
        <v>216</v>
      </c>
      <c r="B15" s="356" t="s">
        <v>217</v>
      </c>
      <c r="C15" s="785"/>
      <c r="D15" s="495" t="s">
        <v>218</v>
      </c>
      <c r="E15" s="113" t="s">
        <v>219</v>
      </c>
      <c r="F15" s="282"/>
      <c r="G15" s="494"/>
      <c r="H15" s="494"/>
      <c r="I15" s="494"/>
      <c r="J15" s="494"/>
      <c r="K15" s="494"/>
      <c r="L15" s="494"/>
      <c r="M15" s="494"/>
      <c r="N15" s="494"/>
      <c r="O15" s="494"/>
      <c r="P15" s="494"/>
      <c r="Q15" s="710"/>
      <c r="R15" s="663"/>
    </row>
    <row r="16" spans="1:18" s="218" customFormat="1" ht="24.6" customHeight="1">
      <c r="A16" s="284"/>
      <c r="B16" s="363"/>
      <c r="C16" s="224">
        <v>21.1</v>
      </c>
      <c r="D16" s="487" t="s">
        <v>220</v>
      </c>
      <c r="E16" s="235" t="s">
        <v>209</v>
      </c>
      <c r="F16" s="222"/>
      <c r="G16" s="221"/>
      <c r="H16" s="221"/>
      <c r="I16" s="221"/>
      <c r="J16" s="221"/>
      <c r="K16" s="221"/>
      <c r="L16" s="221"/>
      <c r="M16" s="221"/>
      <c r="N16" s="221"/>
      <c r="O16" s="221"/>
      <c r="P16" s="221"/>
      <c r="Q16" s="693"/>
      <c r="R16" s="664"/>
    </row>
    <row r="17" spans="1:18" s="218" customFormat="1" ht="24.6" customHeight="1">
      <c r="A17" s="284"/>
      <c r="B17" s="87" t="s">
        <v>221</v>
      </c>
      <c r="C17" s="224">
        <v>21.2</v>
      </c>
      <c r="D17" s="487" t="s">
        <v>222</v>
      </c>
      <c r="E17" s="235" t="s">
        <v>104</v>
      </c>
      <c r="F17" s="708"/>
      <c r="G17" s="283"/>
      <c r="H17" s="283"/>
      <c r="I17" s="283"/>
      <c r="J17" s="283"/>
      <c r="K17" s="283"/>
      <c r="L17" s="283"/>
      <c r="M17" s="283"/>
      <c r="N17" s="283"/>
      <c r="O17" s="283"/>
      <c r="P17" s="283"/>
      <c r="Q17" s="709"/>
      <c r="R17" s="664"/>
    </row>
    <row r="18" spans="1:18" s="218" customFormat="1" ht="24.6" customHeight="1">
      <c r="A18" s="284"/>
      <c r="B18" s="363"/>
      <c r="C18" s="224">
        <v>21.3</v>
      </c>
      <c r="D18" s="487" t="s">
        <v>223</v>
      </c>
      <c r="E18" s="235" t="s">
        <v>213</v>
      </c>
      <c r="F18" s="708"/>
      <c r="G18" s="283"/>
      <c r="H18" s="283"/>
      <c r="I18" s="283"/>
      <c r="J18" s="283"/>
      <c r="K18" s="283"/>
      <c r="L18" s="283"/>
      <c r="M18" s="283"/>
      <c r="N18" s="283"/>
      <c r="O18" s="283"/>
      <c r="P18" s="283"/>
      <c r="Q18" s="709"/>
      <c r="R18" s="664"/>
    </row>
    <row r="19" spans="1:18" s="218" customFormat="1" ht="24.6" customHeight="1">
      <c r="A19" s="358"/>
      <c r="B19" s="363"/>
      <c r="C19" s="258">
        <v>21</v>
      </c>
      <c r="D19" s="487"/>
      <c r="E19" s="704" t="s">
        <v>224</v>
      </c>
      <c r="F19" s="420">
        <f>IF(COUNTIF(F16:F18,"na"),"na",SUM(F16:F18))</f>
        <v>0</v>
      </c>
      <c r="G19" s="230">
        <f t="shared" ref="G19:K19" si="2">IF(COUNTIF(G16:G18,"na"),"na",SUM(G16:G18))</f>
        <v>0</v>
      </c>
      <c r="H19" s="230">
        <f t="shared" si="2"/>
        <v>0</v>
      </c>
      <c r="I19" s="230">
        <f t="shared" si="2"/>
        <v>0</v>
      </c>
      <c r="J19" s="230">
        <f t="shared" si="2"/>
        <v>0</v>
      </c>
      <c r="K19" s="230">
        <f t="shared" si="2"/>
        <v>0</v>
      </c>
      <c r="L19" s="230">
        <f t="shared" ref="L19:Q19" si="3">IF(COUNTIF(L16:L18,"na"),"na",SUM(L16:L18))</f>
        <v>0</v>
      </c>
      <c r="M19" s="230">
        <f t="shared" si="3"/>
        <v>0</v>
      </c>
      <c r="N19" s="230">
        <f t="shared" si="3"/>
        <v>0</v>
      </c>
      <c r="O19" s="230">
        <f t="shared" si="3"/>
        <v>0</v>
      </c>
      <c r="P19" s="230">
        <f t="shared" si="3"/>
        <v>0</v>
      </c>
      <c r="Q19" s="697">
        <f t="shared" si="3"/>
        <v>0</v>
      </c>
      <c r="R19" s="664"/>
    </row>
    <row r="20" spans="1:18" s="218" customFormat="1" ht="36.950000000000003" customHeight="1">
      <c r="A20" s="284"/>
      <c r="B20" s="214" t="s">
        <v>225</v>
      </c>
      <c r="C20" s="224"/>
      <c r="D20" s="495"/>
      <c r="E20" s="113" t="s">
        <v>226</v>
      </c>
      <c r="F20" s="215"/>
      <c r="G20" s="216"/>
      <c r="H20" s="216"/>
      <c r="I20" s="216"/>
      <c r="J20" s="216"/>
      <c r="K20" s="216"/>
      <c r="L20" s="216"/>
      <c r="M20" s="216"/>
      <c r="N20" s="216"/>
      <c r="O20" s="216"/>
      <c r="P20" s="216"/>
      <c r="Q20" s="685"/>
      <c r="R20" s="669"/>
    </row>
    <row r="21" spans="1:18" s="218" customFormat="1" ht="24.6" customHeight="1">
      <c r="A21" s="284"/>
      <c r="B21" s="220"/>
      <c r="C21" s="224">
        <v>22.1</v>
      </c>
      <c r="D21" s="487" t="s">
        <v>227</v>
      </c>
      <c r="E21" s="705" t="s">
        <v>209</v>
      </c>
      <c r="F21" s="222"/>
      <c r="G21" s="221"/>
      <c r="H21" s="221"/>
      <c r="I21" s="221"/>
      <c r="J21" s="221"/>
      <c r="K21" s="221"/>
      <c r="L21" s="221"/>
      <c r="M21" s="221"/>
      <c r="N21" s="221"/>
      <c r="O21" s="221"/>
      <c r="P21" s="221"/>
      <c r="Q21" s="693"/>
      <c r="R21" s="664"/>
    </row>
    <row r="22" spans="1:18" s="218" customFormat="1" ht="24.6" customHeight="1">
      <c r="A22" s="538" t="s">
        <v>228</v>
      </c>
      <c r="B22" s="220"/>
      <c r="C22" s="224">
        <v>22.2</v>
      </c>
      <c r="D22" s="487" t="s">
        <v>229</v>
      </c>
      <c r="E22" s="705" t="s">
        <v>104</v>
      </c>
      <c r="F22" s="228"/>
      <c r="G22" s="213"/>
      <c r="H22" s="213"/>
      <c r="I22" s="213"/>
      <c r="J22" s="213"/>
      <c r="K22" s="213"/>
      <c r="L22" s="213"/>
      <c r="M22" s="213"/>
      <c r="N22" s="213"/>
      <c r="O22" s="213"/>
      <c r="P22" s="213"/>
      <c r="Q22" s="674"/>
      <c r="R22" s="664"/>
    </row>
    <row r="23" spans="1:18" s="218" customFormat="1" ht="24.6" customHeight="1">
      <c r="A23" s="537" t="s">
        <v>230</v>
      </c>
      <c r="B23" s="220"/>
      <c r="C23" s="224">
        <v>22.3</v>
      </c>
      <c r="D23" s="487" t="s">
        <v>231</v>
      </c>
      <c r="E23" s="705" t="s">
        <v>213</v>
      </c>
      <c r="F23" s="228"/>
      <c r="G23" s="213"/>
      <c r="H23" s="213"/>
      <c r="I23" s="213"/>
      <c r="J23" s="213"/>
      <c r="K23" s="213"/>
      <c r="L23" s="213"/>
      <c r="M23" s="213"/>
      <c r="N23" s="213"/>
      <c r="O23" s="213"/>
      <c r="P23" s="213"/>
      <c r="Q23" s="674"/>
      <c r="R23" s="664"/>
    </row>
    <row r="24" spans="1:18" s="218" customFormat="1" ht="24.6" customHeight="1">
      <c r="A24" s="284"/>
      <c r="B24" s="220"/>
      <c r="C24" s="258">
        <v>22</v>
      </c>
      <c r="D24" s="487"/>
      <c r="E24" s="706" t="s">
        <v>232</v>
      </c>
      <c r="F24" s="420">
        <f>IF(COUNTIF(F21:F23,"na"),"na",SUM(F21:F23))</f>
        <v>0</v>
      </c>
      <c r="G24" s="230">
        <f t="shared" ref="G24:K24" si="4">IF(COUNTIF(G21:G23,"na"),"na",SUM(G21:G23))</f>
        <v>0</v>
      </c>
      <c r="H24" s="230">
        <f t="shared" si="4"/>
        <v>0</v>
      </c>
      <c r="I24" s="230">
        <f t="shared" si="4"/>
        <v>0</v>
      </c>
      <c r="J24" s="230">
        <f t="shared" si="4"/>
        <v>0</v>
      </c>
      <c r="K24" s="230">
        <f t="shared" si="4"/>
        <v>0</v>
      </c>
      <c r="L24" s="230">
        <f t="shared" ref="L24:Q24" si="5">IF(COUNTIF(L21:L23,"na"),"na",SUM(L21:L23))</f>
        <v>0</v>
      </c>
      <c r="M24" s="230">
        <f t="shared" si="5"/>
        <v>0</v>
      </c>
      <c r="N24" s="230">
        <f t="shared" si="5"/>
        <v>0</v>
      </c>
      <c r="O24" s="230">
        <f t="shared" si="5"/>
        <v>0</v>
      </c>
      <c r="P24" s="230">
        <f t="shared" si="5"/>
        <v>0</v>
      </c>
      <c r="Q24" s="697">
        <f t="shared" si="5"/>
        <v>0</v>
      </c>
      <c r="R24" s="664"/>
    </row>
    <row r="25" spans="1:18" s="218" customFormat="1" ht="24.6" customHeight="1">
      <c r="A25" s="284"/>
      <c r="B25" s="220"/>
      <c r="C25" s="224"/>
      <c r="D25" s="487"/>
      <c r="E25" s="705"/>
      <c r="F25" s="711"/>
      <c r="G25" s="494"/>
      <c r="H25" s="494"/>
      <c r="I25" s="494"/>
      <c r="J25" s="494"/>
      <c r="K25" s="494"/>
      <c r="L25" s="494"/>
      <c r="M25" s="494"/>
      <c r="N25" s="494"/>
      <c r="O25" s="494"/>
      <c r="P25" s="494"/>
      <c r="Q25" s="710"/>
      <c r="R25" s="664"/>
    </row>
    <row r="26" spans="1:18" s="218" customFormat="1" ht="24.6" customHeight="1">
      <c r="A26" s="503"/>
      <c r="B26" s="526" t="s">
        <v>233</v>
      </c>
      <c r="C26" s="258">
        <v>23</v>
      </c>
      <c r="D26" s="473" t="s">
        <v>234</v>
      </c>
      <c r="E26" s="113" t="s">
        <v>235</v>
      </c>
      <c r="F26" s="687"/>
      <c r="G26" s="234"/>
      <c r="H26" s="234"/>
      <c r="I26" s="234"/>
      <c r="J26" s="234"/>
      <c r="K26" s="234"/>
      <c r="L26" s="234"/>
      <c r="M26" s="234"/>
      <c r="N26" s="234"/>
      <c r="O26" s="234"/>
      <c r="P26" s="234"/>
      <c r="Q26" s="688"/>
      <c r="R26" s="671"/>
    </row>
    <row r="27" spans="1:18" s="218" customFormat="1" ht="24.6" customHeight="1">
      <c r="A27" s="261" t="s">
        <v>236</v>
      </c>
      <c r="B27" s="261" t="s">
        <v>237</v>
      </c>
      <c r="C27" s="258">
        <v>24</v>
      </c>
      <c r="D27" s="495" t="s">
        <v>238</v>
      </c>
      <c r="E27" s="113" t="s">
        <v>239</v>
      </c>
      <c r="F27" s="687"/>
      <c r="G27" s="234"/>
      <c r="H27" s="234"/>
      <c r="I27" s="234"/>
      <c r="J27" s="234"/>
      <c r="K27" s="234"/>
      <c r="L27" s="234"/>
      <c r="M27" s="234"/>
      <c r="N27" s="234"/>
      <c r="O27" s="234"/>
      <c r="P27" s="234"/>
      <c r="Q27" s="688"/>
      <c r="R27" s="707"/>
    </row>
    <row r="28" spans="1:18" s="218" customFormat="1">
      <c r="A28" s="286"/>
      <c r="D28" s="484"/>
    </row>
    <row r="29" spans="1:18" s="218" customFormat="1">
      <c r="A29" s="286"/>
      <c r="D29" s="484"/>
      <c r="E29" s="272" t="str">
        <f>'2_Account Setup'!E89</f>
        <v>Data Completion Table</v>
      </c>
      <c r="F29" s="154" t="str">
        <f t="shared" ref="F29:K29" si="6">F9</f>
        <v>Jan 2022</v>
      </c>
      <c r="G29" s="154" t="str">
        <f t="shared" si="6"/>
        <v>Feb 2022</v>
      </c>
      <c r="H29" s="154" t="str">
        <f t="shared" si="6"/>
        <v>Mar 2022</v>
      </c>
      <c r="I29" s="154" t="str">
        <f t="shared" si="6"/>
        <v>Apr 2022</v>
      </c>
      <c r="J29" s="154" t="str">
        <f t="shared" si="6"/>
        <v>May 2022</v>
      </c>
      <c r="K29" s="154" t="str">
        <f t="shared" si="6"/>
        <v>Jun 2022</v>
      </c>
      <c r="L29" s="154" t="str">
        <f t="shared" ref="L29:Q29" si="7">L9</f>
        <v>Jul 2022</v>
      </c>
      <c r="M29" s="154" t="str">
        <f t="shared" si="7"/>
        <v>Aug 2022</v>
      </c>
      <c r="N29" s="154" t="str">
        <f t="shared" si="7"/>
        <v>Sep 2022</v>
      </c>
      <c r="O29" s="154" t="str">
        <f t="shared" si="7"/>
        <v>Oct 2022</v>
      </c>
      <c r="P29" s="154" t="str">
        <f t="shared" si="7"/>
        <v>Nov 2022</v>
      </c>
      <c r="Q29" s="154" t="str">
        <f t="shared" si="7"/>
        <v>Dec 2022</v>
      </c>
      <c r="R29" s="287" t="str">
        <f>'2_Account Setup'!R89</f>
        <v>Total</v>
      </c>
    </row>
    <row r="30" spans="1:18" s="218" customFormat="1">
      <c r="A30" s="286"/>
      <c r="D30" s="484"/>
      <c r="E30" s="275" t="str">
        <f>'2_Account Setup'!E90</f>
        <v>Completed Data Items</v>
      </c>
      <c r="F30" s="276">
        <f>COUNTIF(F$11:F$13,"&gt;0")+COUNTIF(F$16:F$18,"&gt;0")+COUNTIF(F$21:F$23,"&gt;0")+COUNTIF(F$26,"&gt;0")+COUNTIF(F$27,"&gt;0")</f>
        <v>0</v>
      </c>
      <c r="G30" s="276">
        <f t="shared" ref="G30:Q30" si="8">COUNTIF(G$11:G$13,"&gt;0")+COUNTIF(G$16:G$18,"&gt;0")+COUNTIF(G$21:G$23,"&gt;0")+COUNTIF(G$26,"&gt;0")+COUNTIF(G$27,"&gt;0")</f>
        <v>0</v>
      </c>
      <c r="H30" s="276">
        <f t="shared" si="8"/>
        <v>0</v>
      </c>
      <c r="I30" s="276">
        <f t="shared" si="8"/>
        <v>0</v>
      </c>
      <c r="J30" s="276">
        <f t="shared" si="8"/>
        <v>0</v>
      </c>
      <c r="K30" s="276">
        <f t="shared" si="8"/>
        <v>0</v>
      </c>
      <c r="L30" s="276">
        <f t="shared" si="8"/>
        <v>0</v>
      </c>
      <c r="M30" s="276">
        <f t="shared" si="8"/>
        <v>0</v>
      </c>
      <c r="N30" s="276">
        <f t="shared" si="8"/>
        <v>0</v>
      </c>
      <c r="O30" s="276">
        <f t="shared" si="8"/>
        <v>0</v>
      </c>
      <c r="P30" s="276">
        <f t="shared" si="8"/>
        <v>0</v>
      </c>
      <c r="Q30" s="276">
        <f t="shared" si="8"/>
        <v>0</v>
      </c>
      <c r="R30" s="277">
        <f t="shared" ref="R30:R35" si="9">SUM(F30:K30)</f>
        <v>0</v>
      </c>
    </row>
    <row r="31" spans="1:18" s="218" customFormat="1">
      <c r="A31" s="286"/>
      <c r="D31" s="484"/>
      <c r="E31" s="275" t="str">
        <f>'2_Account Setup'!E91</f>
        <v>Items with Zero</v>
      </c>
      <c r="F31" s="276">
        <f>COUNTIF(F$11:F$13,"=0")+COUNTIF(F$16:F$18,"=0")+COUNTIF(F$21:F$23,"=0")+COUNTIF(F$26,"=0")+COUNTIF(F$27,"=0")</f>
        <v>0</v>
      </c>
      <c r="G31" s="276">
        <f t="shared" ref="G31:Q31" si="10">COUNTIF(G$11:G$13,"=0")+COUNTIF(G$16:G$18,"=0")+COUNTIF(G$21:G$23,"=0")+COUNTIF(G$26,"=0")+COUNTIF(G$27,"=0")</f>
        <v>0</v>
      </c>
      <c r="H31" s="276">
        <f t="shared" si="10"/>
        <v>0</v>
      </c>
      <c r="I31" s="276">
        <f t="shared" si="10"/>
        <v>0</v>
      </c>
      <c r="J31" s="276">
        <f t="shared" si="10"/>
        <v>0</v>
      </c>
      <c r="K31" s="276">
        <f t="shared" si="10"/>
        <v>0</v>
      </c>
      <c r="L31" s="276">
        <f t="shared" si="10"/>
        <v>0</v>
      </c>
      <c r="M31" s="276">
        <f t="shared" si="10"/>
        <v>0</v>
      </c>
      <c r="N31" s="276">
        <f t="shared" si="10"/>
        <v>0</v>
      </c>
      <c r="O31" s="276">
        <f t="shared" si="10"/>
        <v>0</v>
      </c>
      <c r="P31" s="276">
        <f t="shared" si="10"/>
        <v>0</v>
      </c>
      <c r="Q31" s="276">
        <f t="shared" si="10"/>
        <v>0</v>
      </c>
      <c r="R31" s="277">
        <f t="shared" si="9"/>
        <v>0</v>
      </c>
    </row>
    <row r="32" spans="1:18" s="218" customFormat="1">
      <c r="D32" s="484"/>
      <c r="E32" s="275" t="str">
        <f>'2_Account Setup'!E92</f>
        <v xml:space="preserve">Blanks </v>
      </c>
      <c r="F32" s="276">
        <f>COUNTBLANK(F$11:F$27)-3</f>
        <v>11</v>
      </c>
      <c r="G32" s="276">
        <f>COUNTBLANK(G$11:G$27)-3</f>
        <v>11</v>
      </c>
      <c r="H32" s="276">
        <f t="shared" ref="H32:Q32" si="11">COUNTBLANK(H$11:H$27)-3</f>
        <v>11</v>
      </c>
      <c r="I32" s="276">
        <f t="shared" si="11"/>
        <v>11</v>
      </c>
      <c r="J32" s="276">
        <f t="shared" si="11"/>
        <v>11</v>
      </c>
      <c r="K32" s="276">
        <f t="shared" si="11"/>
        <v>11</v>
      </c>
      <c r="L32" s="276">
        <f t="shared" si="11"/>
        <v>11</v>
      </c>
      <c r="M32" s="276">
        <f t="shared" si="11"/>
        <v>11</v>
      </c>
      <c r="N32" s="276">
        <f t="shared" si="11"/>
        <v>11</v>
      </c>
      <c r="O32" s="276">
        <f t="shared" si="11"/>
        <v>11</v>
      </c>
      <c r="P32" s="276">
        <f t="shared" si="11"/>
        <v>11</v>
      </c>
      <c r="Q32" s="276">
        <f t="shared" si="11"/>
        <v>11</v>
      </c>
      <c r="R32" s="277">
        <f t="shared" si="9"/>
        <v>66</v>
      </c>
    </row>
    <row r="33" spans="1:18" s="218" customFormat="1">
      <c r="D33" s="484"/>
      <c r="E33" s="275" t="str">
        <f>'2_Account Setup'!E93</f>
        <v>NA</v>
      </c>
      <c r="F33" s="276">
        <f>COUNTIF(F$11:F$13,"=na")+COUNTIF(F$16:F$18,"=na")+COUNTIF(F$21:F$23,"=na")+COUNTIF(F$26,"=na")+COUNTIF(F$27,"=na")</f>
        <v>0</v>
      </c>
      <c r="G33" s="276">
        <f t="shared" ref="G33:Q33" si="12">COUNTIF(G$11:G$13,"=na")+COUNTIF(G$16:G$18,"=na")+COUNTIF(G$21:G$23,"=na")+COUNTIF(G$26,"=na")+COUNTIF(G$27,"=na")</f>
        <v>0</v>
      </c>
      <c r="H33" s="276">
        <f t="shared" si="12"/>
        <v>0</v>
      </c>
      <c r="I33" s="276">
        <f t="shared" si="12"/>
        <v>0</v>
      </c>
      <c r="J33" s="276">
        <f t="shared" si="12"/>
        <v>0</v>
      </c>
      <c r="K33" s="276">
        <f t="shared" si="12"/>
        <v>0</v>
      </c>
      <c r="L33" s="276">
        <f t="shared" si="12"/>
        <v>0</v>
      </c>
      <c r="M33" s="276">
        <f t="shared" si="12"/>
        <v>0</v>
      </c>
      <c r="N33" s="276">
        <f t="shared" si="12"/>
        <v>0</v>
      </c>
      <c r="O33" s="276">
        <f t="shared" si="12"/>
        <v>0</v>
      </c>
      <c r="P33" s="276">
        <f t="shared" si="12"/>
        <v>0</v>
      </c>
      <c r="Q33" s="276">
        <f t="shared" si="12"/>
        <v>0</v>
      </c>
      <c r="R33" s="277">
        <f t="shared" si="9"/>
        <v>0</v>
      </c>
    </row>
    <row r="34" spans="1:18" s="218" customFormat="1">
      <c r="D34" s="484"/>
      <c r="E34" s="278" t="str">
        <f>'2_Account Setup'!E94</f>
        <v>Negative Numbers</v>
      </c>
      <c r="F34" s="276">
        <f>COUNTIF(F$11:F$13,"&lt;0")+COUNTIF(F$16:F$18,"&lt;0")+COUNTIF(F$21:F$23,"&lt;0")+COUNTIF(F$26,"&lt;0")+COUNTIF(F$27,"&lt;0")</f>
        <v>0</v>
      </c>
      <c r="G34" s="276">
        <f t="shared" ref="G34:Q34" si="13">COUNTIF(G$11:G$13,"&lt;0")+COUNTIF(G$16:G$18,"&lt;0")+COUNTIF(G$21:G$23,"&lt;0")+COUNTIF(G$26,"&lt;0")+COUNTIF(G$27,"&lt;0")</f>
        <v>0</v>
      </c>
      <c r="H34" s="276">
        <f t="shared" si="13"/>
        <v>0</v>
      </c>
      <c r="I34" s="276">
        <f t="shared" si="13"/>
        <v>0</v>
      </c>
      <c r="J34" s="276">
        <f t="shared" si="13"/>
        <v>0</v>
      </c>
      <c r="K34" s="276">
        <f t="shared" si="13"/>
        <v>0</v>
      </c>
      <c r="L34" s="276">
        <f t="shared" si="13"/>
        <v>0</v>
      </c>
      <c r="M34" s="276">
        <f t="shared" si="13"/>
        <v>0</v>
      </c>
      <c r="N34" s="276">
        <f t="shared" si="13"/>
        <v>0</v>
      </c>
      <c r="O34" s="276">
        <f t="shared" si="13"/>
        <v>0</v>
      </c>
      <c r="P34" s="276">
        <f t="shared" si="13"/>
        <v>0</v>
      </c>
      <c r="Q34" s="276">
        <f t="shared" si="13"/>
        <v>0</v>
      </c>
      <c r="R34" s="277">
        <f t="shared" si="9"/>
        <v>0</v>
      </c>
    </row>
    <row r="35" spans="1:18" s="218" customFormat="1">
      <c r="D35" s="484"/>
      <c r="E35" s="272" t="str">
        <f>'2_Account Setup'!E95</f>
        <v>Totals</v>
      </c>
      <c r="F35" s="280">
        <f>SUM(F30:F34)</f>
        <v>11</v>
      </c>
      <c r="G35" s="280">
        <f t="shared" ref="G35:K35" si="14">SUM(G30:G34)</f>
        <v>11</v>
      </c>
      <c r="H35" s="280">
        <f t="shared" si="14"/>
        <v>11</v>
      </c>
      <c r="I35" s="280">
        <f t="shared" si="14"/>
        <v>11</v>
      </c>
      <c r="J35" s="280">
        <f t="shared" si="14"/>
        <v>11</v>
      </c>
      <c r="K35" s="280">
        <f t="shared" si="14"/>
        <v>11</v>
      </c>
      <c r="L35" s="280">
        <f t="shared" ref="L35:Q35" si="15">SUM(L30:L34)</f>
        <v>11</v>
      </c>
      <c r="M35" s="280">
        <f t="shared" si="15"/>
        <v>11</v>
      </c>
      <c r="N35" s="280">
        <f t="shared" si="15"/>
        <v>11</v>
      </c>
      <c r="O35" s="280">
        <f t="shared" si="15"/>
        <v>11</v>
      </c>
      <c r="P35" s="280">
        <f t="shared" si="15"/>
        <v>11</v>
      </c>
      <c r="Q35" s="280">
        <f t="shared" si="15"/>
        <v>11</v>
      </c>
      <c r="R35" s="277">
        <f t="shared" si="9"/>
        <v>66</v>
      </c>
    </row>
    <row r="36" spans="1:18" s="218" customFormat="1">
      <c r="D36" s="484"/>
    </row>
    <row r="37" spans="1:18" s="218" customFormat="1">
      <c r="C37" s="288"/>
      <c r="D37" s="484"/>
      <c r="R37" s="288"/>
    </row>
    <row r="38" spans="1:18">
      <c r="A38" s="86"/>
    </row>
    <row r="39" spans="1:18">
      <c r="A39" s="86"/>
    </row>
    <row r="40" spans="1:18">
      <c r="A40" s="86"/>
    </row>
    <row r="41" spans="1:18">
      <c r="A41" s="86"/>
    </row>
    <row r="42" spans="1:18">
      <c r="A42" s="86"/>
    </row>
    <row r="43" spans="1:18">
      <c r="A43" s="86"/>
    </row>
    <row r="44" spans="1:18">
      <c r="A44" s="86"/>
    </row>
    <row r="45" spans="1:18">
      <c r="A45" s="86"/>
    </row>
    <row r="46" spans="1:18">
      <c r="A46" s="86"/>
    </row>
    <row r="47" spans="1:18">
      <c r="A47" s="86"/>
    </row>
    <row r="48" spans="1:18">
      <c r="A48" s="86"/>
    </row>
    <row r="49" spans="1:1">
      <c r="A49" s="86"/>
    </row>
    <row r="50" spans="1:1">
      <c r="A50" s="86"/>
    </row>
    <row r="51" spans="1:1">
      <c r="A51" s="86"/>
    </row>
    <row r="52" spans="1:1">
      <c r="A52" s="86"/>
    </row>
    <row r="53" spans="1:1">
      <c r="A53" s="86"/>
    </row>
    <row r="54" spans="1:1">
      <c r="A54" s="86"/>
    </row>
    <row r="55" spans="1:1">
      <c r="A55" s="86"/>
    </row>
    <row r="56" spans="1:1">
      <c r="A56" s="86"/>
    </row>
    <row r="57" spans="1:1">
      <c r="A57" s="86"/>
    </row>
    <row r="58" spans="1:1">
      <c r="A58" s="86"/>
    </row>
    <row r="59" spans="1:1">
      <c r="A59" s="86"/>
    </row>
    <row r="60" spans="1:1">
      <c r="A60" s="86"/>
    </row>
    <row r="61" spans="1:1">
      <c r="A61" s="86"/>
    </row>
    <row r="62" spans="1:1">
      <c r="A62" s="86"/>
    </row>
    <row r="63" spans="1:1">
      <c r="A63" s="86"/>
    </row>
    <row r="64" spans="1:1">
      <c r="A64" s="86"/>
    </row>
    <row r="65" spans="1:1">
      <c r="A65" s="86"/>
    </row>
    <row r="66" spans="1:1">
      <c r="A66" s="86"/>
    </row>
    <row r="67" spans="1:1">
      <c r="A67" s="86"/>
    </row>
    <row r="68" spans="1:1">
      <c r="A68" s="86"/>
    </row>
    <row r="69" spans="1:1">
      <c r="A69" s="86"/>
    </row>
    <row r="70" spans="1:1">
      <c r="A70" s="86"/>
    </row>
    <row r="71" spans="1:1">
      <c r="A71" s="86"/>
    </row>
    <row r="72" spans="1:1">
      <c r="A72" s="86"/>
    </row>
    <row r="73" spans="1:1">
      <c r="A73" s="86"/>
    </row>
    <row r="74" spans="1:1">
      <c r="A74" s="86"/>
    </row>
    <row r="75" spans="1:1">
      <c r="A75" s="86"/>
    </row>
    <row r="76" spans="1:1">
      <c r="A76" s="86"/>
    </row>
    <row r="77" spans="1:1">
      <c r="A77" s="86"/>
    </row>
    <row r="78" spans="1:1">
      <c r="A78" s="86"/>
    </row>
    <row r="79" spans="1:1">
      <c r="A79" s="86"/>
    </row>
    <row r="80" spans="1:1">
      <c r="A80" s="86"/>
    </row>
    <row r="81" spans="1:1">
      <c r="A81" s="86"/>
    </row>
    <row r="82" spans="1:1">
      <c r="A82" s="86"/>
    </row>
    <row r="83" spans="1:1">
      <c r="A83" s="86"/>
    </row>
    <row r="84" spans="1:1">
      <c r="A84" s="86"/>
    </row>
    <row r="85" spans="1:1">
      <c r="A85" s="86"/>
    </row>
    <row r="86" spans="1:1">
      <c r="A86" s="86"/>
    </row>
    <row r="87" spans="1:1">
      <c r="A87" s="86"/>
    </row>
    <row r="88" spans="1:1">
      <c r="A88" s="86"/>
    </row>
    <row r="89" spans="1:1">
      <c r="A89" s="86"/>
    </row>
    <row r="90" spans="1:1">
      <c r="A90" s="86"/>
    </row>
    <row r="91" spans="1:1">
      <c r="A91" s="86"/>
    </row>
    <row r="92" spans="1:1">
      <c r="A92" s="86"/>
    </row>
    <row r="93" spans="1:1">
      <c r="A93" s="86"/>
    </row>
    <row r="94" spans="1:1">
      <c r="A94" s="86"/>
    </row>
    <row r="95" spans="1:1">
      <c r="A95" s="86"/>
    </row>
    <row r="96" spans="1:1">
      <c r="A96" s="86"/>
    </row>
    <row r="97" spans="1:1">
      <c r="A97" s="86"/>
    </row>
    <row r="98" spans="1:1">
      <c r="A98" s="86"/>
    </row>
    <row r="99" spans="1:1">
      <c r="A99" s="86"/>
    </row>
    <row r="100" spans="1:1">
      <c r="A100" s="86"/>
    </row>
    <row r="101" spans="1:1">
      <c r="A101" s="86"/>
    </row>
    <row r="102" spans="1:1">
      <c r="A102" s="86"/>
    </row>
    <row r="103" spans="1:1">
      <c r="A103" s="86"/>
    </row>
    <row r="104" spans="1:1">
      <c r="A104" s="86"/>
    </row>
    <row r="105" spans="1:1">
      <c r="A105" s="86"/>
    </row>
    <row r="106" spans="1:1">
      <c r="A106" s="86"/>
    </row>
    <row r="107" spans="1:1">
      <c r="A107" s="86"/>
    </row>
    <row r="108" spans="1:1">
      <c r="A108" s="86"/>
    </row>
    <row r="109" spans="1:1">
      <c r="A109" s="86"/>
    </row>
    <row r="110" spans="1:1">
      <c r="A110" s="86"/>
    </row>
    <row r="111" spans="1:1">
      <c r="A111" s="86"/>
    </row>
    <row r="112" spans="1:1">
      <c r="A112" s="86"/>
    </row>
    <row r="113" spans="1:1">
      <c r="A113" s="86"/>
    </row>
    <row r="114" spans="1:1">
      <c r="A114" s="86"/>
    </row>
    <row r="115" spans="1:1">
      <c r="A115" s="86"/>
    </row>
    <row r="116" spans="1:1">
      <c r="A116" s="86"/>
    </row>
    <row r="117" spans="1:1">
      <c r="A117" s="86"/>
    </row>
    <row r="118" spans="1:1">
      <c r="A118" s="86"/>
    </row>
    <row r="119" spans="1:1">
      <c r="A119" s="86"/>
    </row>
    <row r="120" spans="1:1">
      <c r="A120" s="86"/>
    </row>
    <row r="121" spans="1:1">
      <c r="A121" s="86"/>
    </row>
    <row r="122" spans="1:1">
      <c r="A122" s="86"/>
    </row>
    <row r="123" spans="1:1">
      <c r="A123" s="86"/>
    </row>
    <row r="124" spans="1:1">
      <c r="A124" s="86"/>
    </row>
    <row r="125" spans="1:1">
      <c r="A125" s="86"/>
    </row>
    <row r="126" spans="1:1">
      <c r="A126" s="86"/>
    </row>
    <row r="127" spans="1:1">
      <c r="A127" s="86"/>
    </row>
    <row r="128" spans="1:1">
      <c r="A128" s="86"/>
    </row>
    <row r="129" spans="1:1">
      <c r="A129" s="86"/>
    </row>
    <row r="130" spans="1:1">
      <c r="A130" s="86"/>
    </row>
    <row r="131" spans="1:1">
      <c r="A131" s="86"/>
    </row>
    <row r="132" spans="1:1">
      <c r="A132" s="86"/>
    </row>
    <row r="133" spans="1:1">
      <c r="A133" s="86"/>
    </row>
    <row r="134" spans="1:1">
      <c r="A134" s="86"/>
    </row>
    <row r="135" spans="1:1">
      <c r="A135" s="86"/>
    </row>
    <row r="136" spans="1:1">
      <c r="A136" s="86"/>
    </row>
    <row r="137" spans="1:1">
      <c r="A137" s="86"/>
    </row>
    <row r="138" spans="1:1">
      <c r="A138" s="86"/>
    </row>
    <row r="139" spans="1:1">
      <c r="A139" s="86"/>
    </row>
    <row r="140" spans="1:1">
      <c r="A140" s="86"/>
    </row>
    <row r="141" spans="1:1">
      <c r="A141" s="86"/>
    </row>
    <row r="142" spans="1:1">
      <c r="A142" s="86"/>
    </row>
    <row r="143" spans="1:1">
      <c r="A143" s="86"/>
    </row>
    <row r="144" spans="1:1">
      <c r="A144" s="86"/>
    </row>
    <row r="145" spans="1:1">
      <c r="A145" s="86"/>
    </row>
    <row r="146" spans="1:1">
      <c r="A146" s="86"/>
    </row>
    <row r="147" spans="1:1">
      <c r="A147" s="86"/>
    </row>
    <row r="148" spans="1:1">
      <c r="A148" s="86"/>
    </row>
    <row r="149" spans="1:1">
      <c r="A149" s="86"/>
    </row>
    <row r="150" spans="1:1">
      <c r="A150" s="86"/>
    </row>
    <row r="151" spans="1:1">
      <c r="A151" s="86"/>
    </row>
    <row r="152" spans="1:1">
      <c r="A152" s="86"/>
    </row>
    <row r="153" spans="1:1">
      <c r="A153" s="86"/>
    </row>
    <row r="154" spans="1:1">
      <c r="A154" s="86"/>
    </row>
    <row r="155" spans="1:1">
      <c r="A155" s="86"/>
    </row>
    <row r="156" spans="1:1">
      <c r="A156" s="86"/>
    </row>
    <row r="157" spans="1:1">
      <c r="A157" s="86"/>
    </row>
    <row r="158" spans="1:1">
      <c r="A158" s="86"/>
    </row>
    <row r="159" spans="1:1">
      <c r="A159" s="86"/>
    </row>
    <row r="160" spans="1:1">
      <c r="A160" s="86"/>
    </row>
    <row r="161" spans="1:1">
      <c r="A161" s="86"/>
    </row>
    <row r="162" spans="1:1">
      <c r="A162" s="86"/>
    </row>
    <row r="163" spans="1:1">
      <c r="A163" s="86"/>
    </row>
    <row r="164" spans="1:1">
      <c r="A164" s="86"/>
    </row>
    <row r="165" spans="1:1">
      <c r="A165" s="86"/>
    </row>
    <row r="166" spans="1:1">
      <c r="A166" s="86"/>
    </row>
    <row r="167" spans="1:1">
      <c r="A167" s="86"/>
    </row>
    <row r="168" spans="1:1">
      <c r="A168" s="86"/>
    </row>
    <row r="169" spans="1:1">
      <c r="A169" s="86"/>
    </row>
    <row r="170" spans="1:1">
      <c r="A170" s="86"/>
    </row>
    <row r="171" spans="1:1">
      <c r="A171" s="86"/>
    </row>
    <row r="172" spans="1:1">
      <c r="A172" s="86"/>
    </row>
    <row r="173" spans="1:1">
      <c r="A173" s="86"/>
    </row>
    <row r="174" spans="1:1">
      <c r="A174" s="86"/>
    </row>
    <row r="175" spans="1:1">
      <c r="A175" s="86"/>
    </row>
    <row r="176" spans="1:1">
      <c r="A176" s="86"/>
    </row>
    <row r="177" spans="1:1">
      <c r="A177" s="86"/>
    </row>
    <row r="178" spans="1:1">
      <c r="A178" s="86"/>
    </row>
    <row r="179" spans="1:1">
      <c r="A179" s="86"/>
    </row>
    <row r="180" spans="1:1">
      <c r="A180" s="86"/>
    </row>
    <row r="181" spans="1:1">
      <c r="A181" s="86"/>
    </row>
    <row r="182" spans="1:1">
      <c r="A182" s="86"/>
    </row>
    <row r="183" spans="1:1">
      <c r="A183" s="86"/>
    </row>
    <row r="184" spans="1:1">
      <c r="A184" s="86"/>
    </row>
    <row r="185" spans="1:1">
      <c r="A185" s="86"/>
    </row>
    <row r="186" spans="1:1">
      <c r="A186" s="86"/>
    </row>
    <row r="187" spans="1:1">
      <c r="A187" s="86"/>
    </row>
    <row r="188" spans="1:1">
      <c r="A188" s="86"/>
    </row>
    <row r="189" spans="1:1">
      <c r="A189" s="86"/>
    </row>
    <row r="190" spans="1:1">
      <c r="A190" s="86"/>
    </row>
    <row r="191" spans="1:1">
      <c r="A191" s="86"/>
    </row>
    <row r="192" spans="1:1">
      <c r="A192" s="86"/>
    </row>
    <row r="193" spans="1:1">
      <c r="A193" s="86"/>
    </row>
    <row r="194" spans="1:1">
      <c r="A194" s="86"/>
    </row>
    <row r="195" spans="1:1">
      <c r="A195" s="86"/>
    </row>
    <row r="196" spans="1:1">
      <c r="A196" s="86"/>
    </row>
    <row r="197" spans="1:1">
      <c r="A197" s="86"/>
    </row>
    <row r="198" spans="1:1">
      <c r="A198" s="86"/>
    </row>
    <row r="199" spans="1:1">
      <c r="A199" s="86"/>
    </row>
    <row r="200" spans="1:1">
      <c r="A200" s="86"/>
    </row>
    <row r="201" spans="1:1">
      <c r="A201" s="86"/>
    </row>
    <row r="202" spans="1:1">
      <c r="A202" s="86"/>
    </row>
    <row r="203" spans="1:1">
      <c r="A203" s="86"/>
    </row>
    <row r="204" spans="1:1">
      <c r="A204" s="86"/>
    </row>
    <row r="205" spans="1:1">
      <c r="A205" s="86"/>
    </row>
    <row r="206" spans="1:1">
      <c r="A206" s="86"/>
    </row>
    <row r="207" spans="1:1">
      <c r="A207" s="86"/>
    </row>
    <row r="208" spans="1:1">
      <c r="A208" s="86"/>
    </row>
    <row r="209" spans="1:1">
      <c r="A209" s="86"/>
    </row>
    <row r="210" spans="1:1">
      <c r="A210" s="86"/>
    </row>
    <row r="211" spans="1:1">
      <c r="A211" s="86"/>
    </row>
    <row r="212" spans="1:1">
      <c r="A212" s="86"/>
    </row>
    <row r="213" spans="1:1">
      <c r="A213" s="86"/>
    </row>
    <row r="214" spans="1:1">
      <c r="A214" s="86"/>
    </row>
    <row r="215" spans="1:1">
      <c r="A215" s="86"/>
    </row>
    <row r="216" spans="1:1">
      <c r="A216" s="86"/>
    </row>
    <row r="217" spans="1:1">
      <c r="A217" s="86"/>
    </row>
    <row r="218" spans="1:1">
      <c r="A218" s="86"/>
    </row>
    <row r="219" spans="1:1">
      <c r="A219" s="86"/>
    </row>
    <row r="220" spans="1:1">
      <c r="A220" s="86"/>
    </row>
    <row r="221" spans="1:1">
      <c r="A221" s="86"/>
    </row>
    <row r="222" spans="1:1">
      <c r="A222" s="86"/>
    </row>
    <row r="223" spans="1:1">
      <c r="A223" s="86"/>
    </row>
    <row r="224" spans="1:1">
      <c r="A224" s="86"/>
    </row>
    <row r="225" spans="1:1">
      <c r="A225" s="86"/>
    </row>
    <row r="226" spans="1:1">
      <c r="A226" s="86"/>
    </row>
    <row r="227" spans="1:1">
      <c r="A227" s="86"/>
    </row>
    <row r="228" spans="1:1">
      <c r="A228" s="86"/>
    </row>
    <row r="229" spans="1:1">
      <c r="A229" s="86"/>
    </row>
    <row r="230" spans="1:1">
      <c r="A230" s="86"/>
    </row>
    <row r="231" spans="1:1">
      <c r="A231" s="86"/>
    </row>
    <row r="232" spans="1:1">
      <c r="A232" s="86"/>
    </row>
    <row r="233" spans="1:1">
      <c r="A233" s="86"/>
    </row>
    <row r="234" spans="1:1">
      <c r="A234" s="86"/>
    </row>
    <row r="235" spans="1:1">
      <c r="A235" s="86"/>
    </row>
    <row r="236" spans="1:1">
      <c r="A236" s="86"/>
    </row>
    <row r="237" spans="1:1">
      <c r="A237" s="86"/>
    </row>
    <row r="238" spans="1:1">
      <c r="A238" s="86"/>
    </row>
    <row r="239" spans="1:1">
      <c r="A239" s="86"/>
    </row>
    <row r="240" spans="1:1">
      <c r="A240" s="86"/>
    </row>
    <row r="241" spans="1:1">
      <c r="A241" s="86"/>
    </row>
    <row r="242" spans="1:1">
      <c r="A242" s="86"/>
    </row>
    <row r="243" spans="1:1">
      <c r="A243" s="86"/>
    </row>
    <row r="244" spans="1:1">
      <c r="A244" s="86"/>
    </row>
    <row r="245" spans="1:1">
      <c r="A245" s="86"/>
    </row>
    <row r="246" spans="1:1">
      <c r="A246" s="86"/>
    </row>
    <row r="247" spans="1:1">
      <c r="A247" s="86"/>
    </row>
    <row r="248" spans="1:1">
      <c r="A248" s="86"/>
    </row>
    <row r="249" spans="1:1">
      <c r="A249" s="86"/>
    </row>
    <row r="250" spans="1:1">
      <c r="A250" s="86"/>
    </row>
    <row r="251" spans="1:1">
      <c r="A251" s="86"/>
    </row>
    <row r="252" spans="1:1">
      <c r="A252" s="86"/>
    </row>
    <row r="253" spans="1:1">
      <c r="A253" s="86"/>
    </row>
    <row r="254" spans="1:1">
      <c r="A254" s="86"/>
    </row>
    <row r="255" spans="1:1">
      <c r="A255" s="86"/>
    </row>
    <row r="256" spans="1:1">
      <c r="A256" s="86"/>
    </row>
    <row r="257" spans="1:1">
      <c r="A257" s="86"/>
    </row>
    <row r="258" spans="1:1">
      <c r="A258" s="86"/>
    </row>
    <row r="259" spans="1:1">
      <c r="A259" s="86"/>
    </row>
    <row r="260" spans="1:1">
      <c r="A260" s="86"/>
    </row>
    <row r="261" spans="1:1">
      <c r="A261" s="86"/>
    </row>
    <row r="262" spans="1:1">
      <c r="A262" s="86"/>
    </row>
    <row r="263" spans="1:1">
      <c r="A263" s="86"/>
    </row>
    <row r="264" spans="1:1">
      <c r="A264" s="86"/>
    </row>
    <row r="265" spans="1:1">
      <c r="A265" s="86"/>
    </row>
    <row r="266" spans="1:1">
      <c r="A266" s="86"/>
    </row>
    <row r="267" spans="1:1">
      <c r="A267" s="86"/>
    </row>
    <row r="268" spans="1:1">
      <c r="A268" s="86"/>
    </row>
    <row r="269" spans="1:1">
      <c r="A269" s="86"/>
    </row>
    <row r="270" spans="1:1">
      <c r="A270" s="86"/>
    </row>
    <row r="271" spans="1:1">
      <c r="A271" s="86"/>
    </row>
    <row r="272" spans="1:1">
      <c r="A272" s="86"/>
    </row>
    <row r="273" spans="1:1">
      <c r="A273" s="86"/>
    </row>
    <row r="274" spans="1:1">
      <c r="A274" s="86"/>
    </row>
    <row r="275" spans="1:1">
      <c r="A275" s="86"/>
    </row>
    <row r="276" spans="1:1">
      <c r="A276" s="86"/>
    </row>
    <row r="277" spans="1:1">
      <c r="A277" s="86"/>
    </row>
    <row r="278" spans="1:1">
      <c r="A278" s="86"/>
    </row>
    <row r="279" spans="1:1">
      <c r="A279" s="86"/>
    </row>
    <row r="280" spans="1:1">
      <c r="A280" s="86"/>
    </row>
    <row r="281" spans="1:1">
      <c r="A281" s="86"/>
    </row>
    <row r="282" spans="1:1">
      <c r="A282" s="86"/>
    </row>
    <row r="283" spans="1:1">
      <c r="A283" s="86"/>
    </row>
    <row r="284" spans="1:1">
      <c r="A284" s="86"/>
    </row>
    <row r="285" spans="1:1">
      <c r="A285" s="86"/>
    </row>
    <row r="286" spans="1:1">
      <c r="A286" s="86"/>
    </row>
    <row r="287" spans="1:1">
      <c r="A287" s="86"/>
    </row>
    <row r="288" spans="1:1">
      <c r="A288" s="86"/>
    </row>
    <row r="289" spans="1:1">
      <c r="A289" s="86"/>
    </row>
    <row r="290" spans="1:1">
      <c r="A290" s="86"/>
    </row>
    <row r="291" spans="1:1">
      <c r="A291" s="86"/>
    </row>
    <row r="292" spans="1:1">
      <c r="A292" s="86"/>
    </row>
    <row r="293" spans="1:1">
      <c r="A293" s="86"/>
    </row>
    <row r="294" spans="1:1">
      <c r="A294" s="86"/>
    </row>
    <row r="295" spans="1:1">
      <c r="A295" s="86"/>
    </row>
    <row r="296" spans="1:1">
      <c r="A296" s="86"/>
    </row>
    <row r="297" spans="1:1">
      <c r="A297" s="86"/>
    </row>
    <row r="298" spans="1:1">
      <c r="A298" s="86"/>
    </row>
    <row r="299" spans="1:1">
      <c r="A299" s="86"/>
    </row>
    <row r="300" spans="1:1">
      <c r="A300" s="86"/>
    </row>
    <row r="301" spans="1:1">
      <c r="A301" s="86"/>
    </row>
    <row r="302" spans="1:1">
      <c r="A302" s="86"/>
    </row>
    <row r="303" spans="1:1">
      <c r="A303" s="86"/>
    </row>
    <row r="304" spans="1:1">
      <c r="A304" s="86"/>
    </row>
    <row r="305" spans="1:17">
      <c r="A305" s="86"/>
    </row>
    <row r="306" spans="1:17">
      <c r="A306" s="86"/>
    </row>
    <row r="307" spans="1:17">
      <c r="A307" s="86"/>
    </row>
    <row r="308" spans="1:17">
      <c r="A308" s="86"/>
    </row>
    <row r="309" spans="1:17">
      <c r="A309" s="86"/>
    </row>
    <row r="310" spans="1:17">
      <c r="A310" s="86"/>
    </row>
    <row r="311" spans="1:17">
      <c r="A311" s="86"/>
    </row>
    <row r="312" spans="1:17">
      <c r="A312" s="86"/>
    </row>
    <row r="313" spans="1:17">
      <c r="A313" s="86"/>
    </row>
    <row r="314" spans="1:17">
      <c r="A314" s="86"/>
    </row>
    <row r="315" spans="1:17">
      <c r="A315" s="86"/>
    </row>
    <row r="316" spans="1:17">
      <c r="A316" s="86"/>
    </row>
    <row r="317" spans="1:17">
      <c r="A317" s="86"/>
    </row>
    <row r="318" spans="1:17">
      <c r="A318" s="86"/>
      <c r="F318" s="105"/>
      <c r="G318" s="105"/>
      <c r="H318" s="105"/>
      <c r="I318" s="105"/>
      <c r="J318" s="105"/>
      <c r="K318" s="105"/>
      <c r="L318" s="105"/>
      <c r="M318" s="105"/>
      <c r="N318" s="105"/>
      <c r="O318" s="105"/>
      <c r="P318" s="105"/>
      <c r="Q318" s="105"/>
    </row>
    <row r="319" spans="1:17">
      <c r="A319" s="86"/>
      <c r="F319" s="105"/>
      <c r="G319" s="105"/>
      <c r="H319" s="105"/>
      <c r="I319" s="105"/>
      <c r="J319" s="105"/>
      <c r="K319" s="105"/>
      <c r="L319" s="105"/>
      <c r="M319" s="105"/>
      <c r="N319" s="105"/>
      <c r="O319" s="105"/>
      <c r="P319" s="105"/>
      <c r="Q319" s="105"/>
    </row>
    <row r="320" spans="1:17">
      <c r="A320" s="86"/>
      <c r="F320" s="105"/>
      <c r="G320" s="105"/>
      <c r="H320" s="105"/>
      <c r="I320" s="105"/>
      <c r="J320" s="105"/>
      <c r="K320" s="105"/>
      <c r="L320" s="105"/>
      <c r="M320" s="105"/>
      <c r="N320" s="105"/>
      <c r="O320" s="105"/>
      <c r="P320" s="105"/>
      <c r="Q320" s="105"/>
    </row>
    <row r="321" spans="1:17">
      <c r="A321" s="86"/>
      <c r="F321" s="105"/>
      <c r="G321" s="105"/>
      <c r="H321" s="105"/>
      <c r="I321" s="105"/>
      <c r="J321" s="105"/>
      <c r="K321" s="105"/>
      <c r="L321" s="105"/>
      <c r="M321" s="105"/>
      <c r="N321" s="105"/>
      <c r="O321" s="105"/>
      <c r="P321" s="105"/>
      <c r="Q321" s="105"/>
    </row>
    <row r="322" spans="1:17">
      <c r="A322" s="86"/>
      <c r="F322" s="105"/>
      <c r="G322" s="105"/>
      <c r="H322" s="105"/>
      <c r="I322" s="105"/>
      <c r="J322" s="105"/>
      <c r="K322" s="105"/>
      <c r="L322" s="105"/>
      <c r="M322" s="105"/>
      <c r="N322" s="105"/>
      <c r="O322" s="105"/>
      <c r="P322" s="105"/>
      <c r="Q322" s="105"/>
    </row>
    <row r="323" spans="1:17">
      <c r="A323" s="86"/>
      <c r="F323" s="105"/>
      <c r="G323" s="105"/>
      <c r="H323" s="105"/>
      <c r="I323" s="105"/>
      <c r="J323" s="105"/>
      <c r="K323" s="105"/>
      <c r="L323" s="105"/>
      <c r="M323" s="105"/>
      <c r="N323" s="105"/>
      <c r="O323" s="105"/>
      <c r="P323" s="105"/>
      <c r="Q323" s="105"/>
    </row>
    <row r="324" spans="1:17">
      <c r="A324" s="86"/>
      <c r="F324" s="105"/>
      <c r="G324" s="105"/>
      <c r="H324" s="105"/>
      <c r="I324" s="105"/>
      <c r="J324" s="105"/>
      <c r="K324" s="105"/>
      <c r="L324" s="105"/>
      <c r="M324" s="105"/>
      <c r="N324" s="105"/>
      <c r="O324" s="105"/>
      <c r="P324" s="105"/>
      <c r="Q324" s="105"/>
    </row>
    <row r="325" spans="1:17">
      <c r="A325" s="86"/>
      <c r="F325" s="105"/>
      <c r="G325" s="105"/>
      <c r="H325" s="105"/>
      <c r="I325" s="105"/>
      <c r="J325" s="105"/>
      <c r="K325" s="105"/>
      <c r="L325" s="105"/>
      <c r="M325" s="105"/>
      <c r="N325" s="105"/>
      <c r="O325" s="105"/>
      <c r="P325" s="105"/>
      <c r="Q325" s="105"/>
    </row>
    <row r="326" spans="1:17">
      <c r="A326" s="86"/>
      <c r="F326" s="105"/>
      <c r="G326" s="105"/>
      <c r="H326" s="105"/>
      <c r="I326" s="105"/>
      <c r="J326" s="105"/>
      <c r="K326" s="105"/>
      <c r="L326" s="105"/>
      <c r="M326" s="105"/>
      <c r="N326" s="105"/>
      <c r="O326" s="105"/>
      <c r="P326" s="105"/>
      <c r="Q326" s="105"/>
    </row>
    <row r="327" spans="1:17">
      <c r="A327" s="86"/>
      <c r="F327" s="105"/>
      <c r="G327" s="105"/>
      <c r="H327" s="105"/>
      <c r="I327" s="105"/>
      <c r="J327" s="105"/>
      <c r="K327" s="105"/>
      <c r="L327" s="105"/>
      <c r="M327" s="105"/>
      <c r="N327" s="105"/>
      <c r="O327" s="105"/>
      <c r="P327" s="105"/>
      <c r="Q327" s="105"/>
    </row>
    <row r="328" spans="1:17">
      <c r="A328" s="86"/>
      <c r="F328" s="105"/>
      <c r="G328" s="105"/>
      <c r="H328" s="105"/>
      <c r="I328" s="105"/>
      <c r="J328" s="105"/>
      <c r="K328" s="105"/>
      <c r="L328" s="105"/>
      <c r="M328" s="105"/>
      <c r="N328" s="105"/>
      <c r="O328" s="105"/>
      <c r="P328" s="105"/>
      <c r="Q328" s="105"/>
    </row>
    <row r="329" spans="1:17">
      <c r="A329" s="86"/>
      <c r="F329" s="105"/>
      <c r="G329" s="105"/>
      <c r="H329" s="105"/>
      <c r="I329" s="105"/>
      <c r="J329" s="105"/>
      <c r="K329" s="105"/>
      <c r="L329" s="105"/>
      <c r="M329" s="105"/>
      <c r="N329" s="105"/>
      <c r="O329" s="105"/>
      <c r="P329" s="105"/>
      <c r="Q329" s="105"/>
    </row>
    <row r="330" spans="1:17">
      <c r="A330" s="86"/>
      <c r="F330" s="105"/>
      <c r="G330" s="105"/>
      <c r="H330" s="105"/>
      <c r="I330" s="105"/>
      <c r="J330" s="105"/>
      <c r="K330" s="105"/>
      <c r="L330" s="105"/>
      <c r="M330" s="105"/>
      <c r="N330" s="105"/>
      <c r="O330" s="105"/>
      <c r="P330" s="105"/>
      <c r="Q330" s="105"/>
    </row>
    <row r="331" spans="1:17">
      <c r="A331" s="86"/>
      <c r="F331" s="105"/>
      <c r="G331" s="105"/>
      <c r="H331" s="105"/>
      <c r="I331" s="105"/>
      <c r="J331" s="105"/>
      <c r="K331" s="105"/>
      <c r="L331" s="105"/>
      <c r="M331" s="105"/>
      <c r="N331" s="105"/>
      <c r="O331" s="105"/>
      <c r="P331" s="105"/>
      <c r="Q331" s="105"/>
    </row>
    <row r="332" spans="1:17">
      <c r="A332" s="86"/>
      <c r="F332" s="105"/>
      <c r="G332" s="105"/>
      <c r="H332" s="105"/>
      <c r="I332" s="105"/>
      <c r="J332" s="105"/>
      <c r="K332" s="105"/>
      <c r="L332" s="105"/>
      <c r="M332" s="105"/>
      <c r="N332" s="105"/>
      <c r="O332" s="105"/>
      <c r="P332" s="105"/>
      <c r="Q332" s="105"/>
    </row>
    <row r="333" spans="1:17">
      <c r="A333" s="86"/>
      <c r="F333" s="105"/>
      <c r="G333" s="105"/>
      <c r="H333" s="105"/>
      <c r="I333" s="105"/>
      <c r="J333" s="105"/>
      <c r="K333" s="105"/>
      <c r="L333" s="105"/>
      <c r="M333" s="105"/>
      <c r="N333" s="105"/>
      <c r="O333" s="105"/>
      <c r="P333" s="105"/>
      <c r="Q333" s="105"/>
    </row>
    <row r="334" spans="1:17">
      <c r="A334" s="86"/>
      <c r="F334" s="105"/>
      <c r="G334" s="105"/>
      <c r="H334" s="105"/>
      <c r="I334" s="105"/>
      <c r="J334" s="105"/>
      <c r="K334" s="105"/>
      <c r="L334" s="105"/>
      <c r="M334" s="105"/>
      <c r="N334" s="105"/>
      <c r="O334" s="105"/>
      <c r="P334" s="105"/>
      <c r="Q334" s="105"/>
    </row>
    <row r="335" spans="1:17">
      <c r="A335" s="86"/>
      <c r="F335" s="105"/>
      <c r="G335" s="105"/>
      <c r="H335" s="105"/>
      <c r="I335" s="105"/>
      <c r="J335" s="105"/>
      <c r="K335" s="105"/>
      <c r="L335" s="105"/>
      <c r="M335" s="105"/>
      <c r="N335" s="105"/>
      <c r="O335" s="105"/>
      <c r="P335" s="105"/>
      <c r="Q335" s="105"/>
    </row>
    <row r="336" spans="1:17">
      <c r="A336" s="86"/>
      <c r="F336" s="105"/>
      <c r="G336" s="105"/>
      <c r="H336" s="105"/>
      <c r="I336" s="105"/>
      <c r="J336" s="105"/>
      <c r="K336" s="105"/>
      <c r="L336" s="105"/>
      <c r="M336" s="105"/>
      <c r="N336" s="105"/>
      <c r="O336" s="105"/>
      <c r="P336" s="105"/>
      <c r="Q336" s="105"/>
    </row>
    <row r="337" spans="1:17">
      <c r="A337" s="86"/>
      <c r="F337" s="105"/>
      <c r="G337" s="105"/>
      <c r="H337" s="105"/>
      <c r="I337" s="105"/>
      <c r="J337" s="105"/>
      <c r="K337" s="105"/>
      <c r="L337" s="105"/>
      <c r="M337" s="105"/>
      <c r="N337" s="105"/>
      <c r="O337" s="105"/>
      <c r="P337" s="105"/>
      <c r="Q337" s="105"/>
    </row>
    <row r="338" spans="1:17">
      <c r="A338" s="86"/>
      <c r="F338" s="105"/>
      <c r="G338" s="105"/>
      <c r="H338" s="105"/>
      <c r="I338" s="105"/>
      <c r="J338" s="105"/>
      <c r="K338" s="105"/>
      <c r="L338" s="105"/>
      <c r="M338" s="105"/>
      <c r="N338" s="105"/>
      <c r="O338" s="105"/>
      <c r="P338" s="105"/>
      <c r="Q338" s="105"/>
    </row>
    <row r="339" spans="1:17">
      <c r="A339" s="86"/>
      <c r="F339" s="105"/>
      <c r="G339" s="105"/>
      <c r="H339" s="105"/>
      <c r="I339" s="105"/>
      <c r="J339" s="105"/>
      <c r="K339" s="105"/>
      <c r="L339" s="105"/>
      <c r="M339" s="105"/>
      <c r="N339" s="105"/>
      <c r="O339" s="105"/>
      <c r="P339" s="105"/>
      <c r="Q339" s="105"/>
    </row>
    <row r="340" spans="1:17">
      <c r="A340" s="86"/>
      <c r="F340" s="105"/>
      <c r="G340" s="105"/>
      <c r="H340" s="105"/>
      <c r="I340" s="105"/>
      <c r="J340" s="105"/>
      <c r="K340" s="105"/>
      <c r="L340" s="105"/>
      <c r="M340" s="105"/>
      <c r="N340" s="105"/>
      <c r="O340" s="105"/>
      <c r="P340" s="105"/>
      <c r="Q340" s="105"/>
    </row>
    <row r="341" spans="1:17">
      <c r="A341" s="86"/>
      <c r="F341" s="105"/>
      <c r="G341" s="105"/>
      <c r="H341" s="105"/>
      <c r="I341" s="105"/>
      <c r="J341" s="105"/>
      <c r="K341" s="105"/>
      <c r="L341" s="105"/>
      <c r="M341" s="105"/>
      <c r="N341" s="105"/>
      <c r="O341" s="105"/>
      <c r="P341" s="105"/>
      <c r="Q341" s="105"/>
    </row>
    <row r="342" spans="1:17">
      <c r="A342" s="86"/>
      <c r="F342" s="105"/>
      <c r="G342" s="105"/>
      <c r="H342" s="105"/>
      <c r="I342" s="105"/>
      <c r="J342" s="105"/>
      <c r="K342" s="105"/>
      <c r="L342" s="105"/>
      <c r="M342" s="105"/>
      <c r="N342" s="105"/>
      <c r="O342" s="105"/>
      <c r="P342" s="105"/>
      <c r="Q342" s="105"/>
    </row>
    <row r="343" spans="1:17">
      <c r="A343" s="86"/>
      <c r="F343" s="105"/>
      <c r="G343" s="105"/>
      <c r="H343" s="105"/>
      <c r="I343" s="105"/>
      <c r="J343" s="105"/>
      <c r="K343" s="105"/>
      <c r="L343" s="105"/>
      <c r="M343" s="105"/>
      <c r="N343" s="105"/>
      <c r="O343" s="105"/>
      <c r="P343" s="105"/>
      <c r="Q343" s="105"/>
    </row>
    <row r="344" spans="1:17">
      <c r="A344" s="86"/>
      <c r="F344" s="105"/>
      <c r="G344" s="105"/>
      <c r="H344" s="105"/>
      <c r="I344" s="105"/>
      <c r="J344" s="105"/>
      <c r="K344" s="105"/>
      <c r="L344" s="105"/>
      <c r="M344" s="105"/>
      <c r="N344" s="105"/>
      <c r="O344" s="105"/>
      <c r="P344" s="105"/>
      <c r="Q344" s="105"/>
    </row>
    <row r="345" spans="1:17">
      <c r="A345" s="86"/>
      <c r="F345" s="105"/>
      <c r="G345" s="105"/>
      <c r="H345" s="105"/>
      <c r="I345" s="105"/>
      <c r="J345" s="105"/>
      <c r="K345" s="105"/>
      <c r="L345" s="105"/>
      <c r="M345" s="105"/>
      <c r="N345" s="105"/>
      <c r="O345" s="105"/>
      <c r="P345" s="105"/>
      <c r="Q345" s="105"/>
    </row>
    <row r="346" spans="1:17">
      <c r="A346" s="86"/>
      <c r="F346" s="105"/>
      <c r="G346" s="105"/>
      <c r="H346" s="105"/>
      <c r="I346" s="105"/>
      <c r="J346" s="105"/>
      <c r="K346" s="105"/>
      <c r="L346" s="105"/>
      <c r="M346" s="105"/>
      <c r="N346" s="105"/>
      <c r="O346" s="105"/>
      <c r="P346" s="105"/>
      <c r="Q346" s="105"/>
    </row>
    <row r="347" spans="1:17">
      <c r="A347" s="86"/>
      <c r="F347" s="105"/>
      <c r="G347" s="105"/>
      <c r="H347" s="105"/>
      <c r="I347" s="105"/>
      <c r="J347" s="105"/>
      <c r="K347" s="105"/>
      <c r="L347" s="105"/>
      <c r="M347" s="105"/>
      <c r="N347" s="105"/>
      <c r="O347" s="105"/>
      <c r="P347" s="105"/>
      <c r="Q347" s="105"/>
    </row>
    <row r="348" spans="1:17">
      <c r="A348" s="86"/>
      <c r="F348" s="105"/>
      <c r="G348" s="105"/>
      <c r="H348" s="105"/>
      <c r="I348" s="105"/>
      <c r="J348" s="105"/>
      <c r="K348" s="105"/>
      <c r="L348" s="105"/>
      <c r="M348" s="105"/>
      <c r="N348" s="105"/>
      <c r="O348" s="105"/>
      <c r="P348" s="105"/>
      <c r="Q348" s="105"/>
    </row>
    <row r="349" spans="1:17">
      <c r="A349" s="86"/>
      <c r="F349" s="105"/>
      <c r="G349" s="105"/>
      <c r="H349" s="105"/>
      <c r="I349" s="105"/>
      <c r="J349" s="105"/>
      <c r="K349" s="105"/>
      <c r="L349" s="105"/>
      <c r="M349" s="105"/>
      <c r="N349" s="105"/>
      <c r="O349" s="105"/>
      <c r="P349" s="105"/>
      <c r="Q349" s="105"/>
    </row>
    <row r="350" spans="1:17">
      <c r="A350" s="86"/>
      <c r="F350" s="105"/>
      <c r="G350" s="105"/>
      <c r="H350" s="105"/>
      <c r="I350" s="105"/>
      <c r="J350" s="105"/>
      <c r="K350" s="105"/>
      <c r="L350" s="105"/>
      <c r="M350" s="105"/>
      <c r="N350" s="105"/>
      <c r="O350" s="105"/>
      <c r="P350" s="105"/>
      <c r="Q350" s="105"/>
    </row>
    <row r="351" spans="1:17">
      <c r="A351" s="86"/>
      <c r="F351" s="105"/>
      <c r="G351" s="105"/>
      <c r="H351" s="105"/>
      <c r="I351" s="105"/>
      <c r="J351" s="105"/>
      <c r="K351" s="105"/>
      <c r="L351" s="105"/>
      <c r="M351" s="105"/>
      <c r="N351" s="105"/>
      <c r="O351" s="105"/>
      <c r="P351" s="105"/>
      <c r="Q351" s="105"/>
    </row>
    <row r="352" spans="1:17">
      <c r="A352" s="86"/>
      <c r="F352" s="105"/>
      <c r="G352" s="105"/>
      <c r="H352" s="105"/>
      <c r="I352" s="105"/>
      <c r="J352" s="105"/>
      <c r="K352" s="105"/>
      <c r="L352" s="105"/>
      <c r="M352" s="105"/>
      <c r="N352" s="105"/>
      <c r="O352" s="105"/>
      <c r="P352" s="105"/>
      <c r="Q352" s="105"/>
    </row>
    <row r="353" spans="1:17">
      <c r="A353" s="86"/>
      <c r="F353" s="105"/>
      <c r="G353" s="105"/>
      <c r="H353" s="105"/>
      <c r="I353" s="105"/>
      <c r="J353" s="105"/>
      <c r="K353" s="105"/>
      <c r="L353" s="105"/>
      <c r="M353" s="105"/>
      <c r="N353" s="105"/>
      <c r="O353" s="105"/>
      <c r="P353" s="105"/>
      <c r="Q353" s="105"/>
    </row>
    <row r="354" spans="1:17">
      <c r="A354" s="86"/>
      <c r="F354" s="105"/>
      <c r="G354" s="105"/>
      <c r="H354" s="105"/>
      <c r="I354" s="105"/>
      <c r="J354" s="105"/>
      <c r="K354" s="105"/>
      <c r="L354" s="105"/>
      <c r="M354" s="105"/>
      <c r="N354" s="105"/>
      <c r="O354" s="105"/>
      <c r="P354" s="105"/>
      <c r="Q354" s="105"/>
    </row>
    <row r="355" spans="1:17">
      <c r="A355" s="86"/>
      <c r="F355" s="105"/>
      <c r="G355" s="105"/>
      <c r="H355" s="105"/>
      <c r="I355" s="105"/>
      <c r="J355" s="105"/>
      <c r="K355" s="105"/>
      <c r="L355" s="105"/>
      <c r="M355" s="105"/>
      <c r="N355" s="105"/>
      <c r="O355" s="105"/>
      <c r="P355" s="105"/>
      <c r="Q355" s="105"/>
    </row>
    <row r="356" spans="1:17">
      <c r="A356" s="86"/>
      <c r="F356" s="105"/>
      <c r="G356" s="105"/>
      <c r="H356" s="105"/>
      <c r="I356" s="105"/>
      <c r="J356" s="105"/>
      <c r="K356" s="105"/>
      <c r="L356" s="105"/>
      <c r="M356" s="105"/>
      <c r="N356" s="105"/>
      <c r="O356" s="105"/>
      <c r="P356" s="105"/>
      <c r="Q356" s="105"/>
    </row>
    <row r="357" spans="1:17">
      <c r="A357" s="86"/>
      <c r="F357" s="105"/>
      <c r="G357" s="105"/>
      <c r="H357" s="105"/>
      <c r="I357" s="105"/>
      <c r="J357" s="105"/>
      <c r="K357" s="105"/>
      <c r="L357" s="105"/>
      <c r="M357" s="105"/>
      <c r="N357" s="105"/>
      <c r="O357" s="105"/>
      <c r="P357" s="105"/>
      <c r="Q357" s="105"/>
    </row>
    <row r="358" spans="1:17">
      <c r="A358" s="86"/>
      <c r="F358" s="105"/>
      <c r="G358" s="105"/>
      <c r="H358" s="105"/>
      <c r="I358" s="105"/>
      <c r="J358" s="105"/>
      <c r="K358" s="105"/>
      <c r="L358" s="105"/>
      <c r="M358" s="105"/>
      <c r="N358" s="105"/>
      <c r="O358" s="105"/>
      <c r="P358" s="105"/>
      <c r="Q358" s="105"/>
    </row>
    <row r="359" spans="1:17">
      <c r="A359" s="86"/>
      <c r="F359" s="105"/>
      <c r="G359" s="105"/>
      <c r="H359" s="105"/>
      <c r="I359" s="105"/>
      <c r="J359" s="105"/>
      <c r="K359" s="105"/>
      <c r="L359" s="105"/>
      <c r="M359" s="105"/>
      <c r="N359" s="105"/>
      <c r="O359" s="105"/>
      <c r="P359" s="105"/>
      <c r="Q359" s="105"/>
    </row>
    <row r="360" spans="1:17">
      <c r="A360" s="86"/>
      <c r="F360" s="105"/>
      <c r="G360" s="105"/>
      <c r="H360" s="105"/>
      <c r="I360" s="105"/>
      <c r="J360" s="105"/>
      <c r="K360" s="105"/>
      <c r="L360" s="105"/>
      <c r="M360" s="105"/>
      <c r="N360" s="105"/>
      <c r="O360" s="105"/>
      <c r="P360" s="105"/>
      <c r="Q360" s="105"/>
    </row>
    <row r="361" spans="1:17">
      <c r="A361" s="86"/>
      <c r="F361" s="105"/>
      <c r="G361" s="105"/>
      <c r="H361" s="105"/>
      <c r="I361" s="105"/>
      <c r="J361" s="105"/>
      <c r="K361" s="105"/>
      <c r="L361" s="105"/>
      <c r="M361" s="105"/>
      <c r="N361" s="105"/>
      <c r="O361" s="105"/>
      <c r="P361" s="105"/>
      <c r="Q361" s="105"/>
    </row>
    <row r="362" spans="1:17">
      <c r="A362" s="86"/>
      <c r="F362" s="105"/>
      <c r="G362" s="105"/>
      <c r="H362" s="105"/>
      <c r="I362" s="105"/>
      <c r="J362" s="105"/>
      <c r="K362" s="105"/>
      <c r="L362" s="105"/>
      <c r="M362" s="105"/>
      <c r="N362" s="105"/>
      <c r="O362" s="105"/>
      <c r="P362" s="105"/>
      <c r="Q362" s="105"/>
    </row>
    <row r="363" spans="1:17">
      <c r="A363" s="86"/>
      <c r="F363" s="105"/>
      <c r="G363" s="105"/>
      <c r="H363" s="105"/>
      <c r="I363" s="105"/>
      <c r="J363" s="105"/>
      <c r="K363" s="105"/>
      <c r="L363" s="105"/>
      <c r="M363" s="105"/>
      <c r="N363" s="105"/>
      <c r="O363" s="105"/>
      <c r="P363" s="105"/>
      <c r="Q363" s="105"/>
    </row>
    <row r="364" spans="1:17">
      <c r="A364" s="86"/>
      <c r="F364" s="105"/>
      <c r="G364" s="105"/>
      <c r="H364" s="105"/>
      <c r="I364" s="105"/>
      <c r="J364" s="105"/>
      <c r="K364" s="105"/>
      <c r="L364" s="105"/>
      <c r="M364" s="105"/>
      <c r="N364" s="105"/>
      <c r="O364" s="105"/>
      <c r="P364" s="105"/>
      <c r="Q364" s="105"/>
    </row>
    <row r="365" spans="1:17">
      <c r="A365" s="86"/>
      <c r="F365" s="105"/>
      <c r="G365" s="105"/>
      <c r="H365" s="105"/>
      <c r="I365" s="105"/>
      <c r="J365" s="105"/>
      <c r="K365" s="105"/>
      <c r="L365" s="105"/>
      <c r="M365" s="105"/>
      <c r="N365" s="105"/>
      <c r="O365" s="105"/>
      <c r="P365" s="105"/>
      <c r="Q365" s="105"/>
    </row>
    <row r="366" spans="1:17">
      <c r="A366" s="86"/>
      <c r="F366" s="105"/>
      <c r="G366" s="105"/>
      <c r="H366" s="105"/>
      <c r="I366" s="105"/>
      <c r="J366" s="105"/>
      <c r="K366" s="105"/>
      <c r="L366" s="105"/>
      <c r="M366" s="105"/>
      <c r="N366" s="105"/>
      <c r="O366" s="105"/>
      <c r="P366" s="105"/>
      <c r="Q366" s="105"/>
    </row>
    <row r="367" spans="1:17">
      <c r="A367" s="86"/>
      <c r="F367" s="105"/>
      <c r="G367" s="105"/>
      <c r="H367" s="105"/>
      <c r="I367" s="105"/>
      <c r="J367" s="105"/>
      <c r="K367" s="105"/>
      <c r="L367" s="105"/>
      <c r="M367" s="105"/>
      <c r="N367" s="105"/>
      <c r="O367" s="105"/>
      <c r="P367" s="105"/>
      <c r="Q367" s="105"/>
    </row>
    <row r="368" spans="1:17">
      <c r="A368" s="86"/>
      <c r="F368" s="105"/>
      <c r="G368" s="105"/>
      <c r="H368" s="105"/>
      <c r="I368" s="105"/>
      <c r="J368" s="105"/>
      <c r="K368" s="105"/>
      <c r="L368" s="105"/>
      <c r="M368" s="105"/>
      <c r="N368" s="105"/>
      <c r="O368" s="105"/>
      <c r="P368" s="105"/>
      <c r="Q368" s="105"/>
    </row>
    <row r="369" spans="1:17">
      <c r="A369" s="86"/>
      <c r="F369" s="105"/>
      <c r="G369" s="105"/>
      <c r="H369" s="105"/>
      <c r="I369" s="105"/>
      <c r="J369" s="105"/>
      <c r="K369" s="105"/>
      <c r="L369" s="105"/>
      <c r="M369" s="105"/>
      <c r="N369" s="105"/>
      <c r="O369" s="105"/>
      <c r="P369" s="105"/>
      <c r="Q369" s="105"/>
    </row>
    <row r="370" spans="1:17">
      <c r="A370" s="86"/>
    </row>
    <row r="371" spans="1:17">
      <c r="A371" s="86"/>
    </row>
    <row r="372" spans="1:17">
      <c r="A372" s="86"/>
    </row>
    <row r="373" spans="1:17">
      <c r="A373" s="86"/>
    </row>
    <row r="461" spans="1:1">
      <c r="A461" s="86"/>
    </row>
    <row r="462" spans="1:1">
      <c r="A462" s="86"/>
    </row>
    <row r="463" spans="1:1">
      <c r="A463" s="86"/>
    </row>
    <row r="464" spans="1:1">
      <c r="A464" s="86"/>
    </row>
    <row r="465" spans="1:1">
      <c r="A465" s="86"/>
    </row>
    <row r="466" spans="1:1">
      <c r="A466" s="86"/>
    </row>
    <row r="467" spans="1:1">
      <c r="A467" s="86"/>
    </row>
    <row r="468" spans="1:1">
      <c r="A468" s="86"/>
    </row>
    <row r="469" spans="1:1">
      <c r="A469" s="86"/>
    </row>
    <row r="470" spans="1:1">
      <c r="A470" s="86"/>
    </row>
    <row r="471" spans="1:1">
      <c r="A471" s="86"/>
    </row>
    <row r="472" spans="1:1">
      <c r="A472" s="86"/>
    </row>
    <row r="473" spans="1:1">
      <c r="A473" s="86"/>
    </row>
    <row r="474" spans="1:1">
      <c r="A474" s="86"/>
    </row>
    <row r="475" spans="1:1">
      <c r="A475" s="86"/>
    </row>
    <row r="476" spans="1:1">
      <c r="A476" s="86"/>
    </row>
    <row r="477" spans="1:1">
      <c r="A477" s="86"/>
    </row>
    <row r="478" spans="1:1">
      <c r="A478" s="86"/>
    </row>
    <row r="479" spans="1:1">
      <c r="A479" s="86"/>
    </row>
    <row r="480" spans="1:1">
      <c r="A480" s="86"/>
    </row>
    <row r="481" spans="1:1">
      <c r="A481" s="86"/>
    </row>
    <row r="482" spans="1:1">
      <c r="A482" s="86"/>
    </row>
    <row r="483" spans="1:1">
      <c r="A483" s="86"/>
    </row>
    <row r="484" spans="1:1">
      <c r="A484" s="86"/>
    </row>
    <row r="485" spans="1:1">
      <c r="A485" s="86"/>
    </row>
    <row r="486" spans="1:1">
      <c r="A486" s="86"/>
    </row>
    <row r="487" spans="1:1">
      <c r="A487" s="86"/>
    </row>
    <row r="488" spans="1:1">
      <c r="A488" s="86"/>
    </row>
    <row r="489" spans="1:1">
      <c r="A489" s="86"/>
    </row>
    <row r="490" spans="1:1">
      <c r="A490" s="86"/>
    </row>
    <row r="491" spans="1:1">
      <c r="A491" s="86"/>
    </row>
    <row r="492" spans="1:1">
      <c r="A492" s="86"/>
    </row>
    <row r="493" spans="1:1">
      <c r="A493" s="86"/>
    </row>
    <row r="494" spans="1:1">
      <c r="A494" s="86"/>
    </row>
    <row r="495" spans="1:1">
      <c r="A495" s="86"/>
    </row>
    <row r="496" spans="1:1">
      <c r="A496" s="86"/>
    </row>
    <row r="497" spans="1:1">
      <c r="A497" s="86"/>
    </row>
    <row r="498" spans="1:1">
      <c r="A498" s="86"/>
    </row>
    <row r="499" spans="1:1">
      <c r="A499" s="86"/>
    </row>
    <row r="500" spans="1:1">
      <c r="A500" s="86"/>
    </row>
    <row r="501" spans="1:1">
      <c r="A501" s="86"/>
    </row>
    <row r="502" spans="1:1">
      <c r="A502" s="86"/>
    </row>
    <row r="503" spans="1:1">
      <c r="A503" s="86"/>
    </row>
    <row r="504" spans="1:1">
      <c r="A504" s="86"/>
    </row>
    <row r="505" spans="1:1">
      <c r="A505" s="86"/>
    </row>
    <row r="506" spans="1:1">
      <c r="A506" s="86"/>
    </row>
    <row r="507" spans="1:1">
      <c r="A507" s="86"/>
    </row>
    <row r="508" spans="1:1">
      <c r="A508" s="86"/>
    </row>
    <row r="509" spans="1:1">
      <c r="A509" s="86"/>
    </row>
    <row r="510" spans="1:1">
      <c r="A510" s="86"/>
    </row>
    <row r="511" spans="1:1">
      <c r="A511" s="86"/>
    </row>
    <row r="512" spans="1:1">
      <c r="A512" s="86"/>
    </row>
    <row r="513" spans="1:1">
      <c r="A513" s="86"/>
    </row>
    <row r="514" spans="1:1">
      <c r="A514" s="86"/>
    </row>
    <row r="515" spans="1:1">
      <c r="A515" s="86"/>
    </row>
    <row r="516" spans="1:1">
      <c r="A516" s="86"/>
    </row>
    <row r="517" spans="1:1">
      <c r="A517" s="86"/>
    </row>
    <row r="518" spans="1:1">
      <c r="A518" s="86"/>
    </row>
    <row r="519" spans="1:1">
      <c r="A519" s="86"/>
    </row>
    <row r="520" spans="1:1">
      <c r="A520" s="86"/>
    </row>
    <row r="521" spans="1:1">
      <c r="A521" s="86"/>
    </row>
    <row r="522" spans="1:1">
      <c r="A522" s="86"/>
    </row>
    <row r="523" spans="1:1">
      <c r="A523" s="86"/>
    </row>
    <row r="524" spans="1:1">
      <c r="A524" s="86"/>
    </row>
    <row r="525" spans="1:1">
      <c r="A525" s="86"/>
    </row>
    <row r="526" spans="1:1">
      <c r="A526" s="86"/>
    </row>
    <row r="527" spans="1:1">
      <c r="A527" s="86"/>
    </row>
    <row r="528" spans="1:1">
      <c r="A528" s="86"/>
    </row>
    <row r="529" spans="1:1">
      <c r="A529" s="86"/>
    </row>
    <row r="530" spans="1:1">
      <c r="A530" s="86"/>
    </row>
    <row r="531" spans="1:1">
      <c r="A531" s="86"/>
    </row>
    <row r="532" spans="1:1">
      <c r="A532" s="86"/>
    </row>
    <row r="533" spans="1:1">
      <c r="A533" s="86"/>
    </row>
    <row r="534" spans="1:1">
      <c r="A534" s="86"/>
    </row>
    <row r="535" spans="1:1">
      <c r="A535" s="86"/>
    </row>
    <row r="536" spans="1:1">
      <c r="A536" s="86"/>
    </row>
    <row r="537" spans="1:1">
      <c r="A537" s="86"/>
    </row>
    <row r="538" spans="1:1">
      <c r="A538" s="86"/>
    </row>
    <row r="539" spans="1:1">
      <c r="A539" s="86"/>
    </row>
    <row r="540" spans="1:1">
      <c r="A540" s="86"/>
    </row>
    <row r="541" spans="1:1">
      <c r="A541" s="86"/>
    </row>
    <row r="542" spans="1:1">
      <c r="A542" s="86"/>
    </row>
    <row r="543" spans="1:1">
      <c r="A543" s="86"/>
    </row>
    <row r="544" spans="1:1">
      <c r="A544" s="86"/>
    </row>
    <row r="545" spans="1:1">
      <c r="A545" s="86"/>
    </row>
    <row r="546" spans="1:1">
      <c r="A546" s="86"/>
    </row>
    <row r="547" spans="1:1">
      <c r="A547" s="86"/>
    </row>
    <row r="548" spans="1:1">
      <c r="A548" s="86"/>
    </row>
    <row r="549" spans="1:1">
      <c r="A549" s="86"/>
    </row>
    <row r="550" spans="1:1">
      <c r="A550" s="86"/>
    </row>
    <row r="551" spans="1:1">
      <c r="A551" s="86"/>
    </row>
    <row r="552" spans="1:1">
      <c r="A552" s="86"/>
    </row>
    <row r="553" spans="1:1">
      <c r="A553" s="86"/>
    </row>
    <row r="554" spans="1:1">
      <c r="A554" s="86"/>
    </row>
    <row r="555" spans="1:1">
      <c r="A555" s="86"/>
    </row>
    <row r="556" spans="1:1">
      <c r="A556" s="86"/>
    </row>
    <row r="557" spans="1:1">
      <c r="A557" s="86"/>
    </row>
    <row r="558" spans="1:1">
      <c r="A558" s="86"/>
    </row>
    <row r="559" spans="1:1">
      <c r="A559" s="86"/>
    </row>
    <row r="560" spans="1:1">
      <c r="A560" s="86"/>
    </row>
    <row r="561" spans="1:1">
      <c r="A561" s="86"/>
    </row>
    <row r="562" spans="1:1">
      <c r="A562" s="86"/>
    </row>
    <row r="563" spans="1:1">
      <c r="A563" s="86"/>
    </row>
    <row r="564" spans="1:1">
      <c r="A564" s="86"/>
    </row>
    <row r="565" spans="1:1">
      <c r="A565" s="86"/>
    </row>
    <row r="566" spans="1:1">
      <c r="A566" s="86"/>
    </row>
    <row r="567" spans="1:1">
      <c r="A567" s="86"/>
    </row>
    <row r="568" spans="1:1">
      <c r="A568" s="86"/>
    </row>
    <row r="569" spans="1:1">
      <c r="A569" s="86"/>
    </row>
    <row r="570" spans="1:1">
      <c r="A570" s="86"/>
    </row>
    <row r="571" spans="1:1">
      <c r="A571" s="86"/>
    </row>
    <row r="572" spans="1:1">
      <c r="A572" s="86"/>
    </row>
    <row r="573" spans="1:1">
      <c r="A573" s="86"/>
    </row>
    <row r="574" spans="1:1">
      <c r="A574" s="86"/>
    </row>
    <row r="575" spans="1:1">
      <c r="A575" s="86"/>
    </row>
    <row r="576" spans="1:1">
      <c r="A576" s="86"/>
    </row>
    <row r="577" spans="1:1">
      <c r="A577" s="86"/>
    </row>
    <row r="578" spans="1:1">
      <c r="A578" s="86"/>
    </row>
    <row r="579" spans="1:1">
      <c r="A579" s="86"/>
    </row>
    <row r="580" spans="1:1">
      <c r="A580" s="86"/>
    </row>
    <row r="581" spans="1:1">
      <c r="A581" s="86"/>
    </row>
    <row r="582" spans="1:1">
      <c r="A582" s="86"/>
    </row>
    <row r="583" spans="1:1">
      <c r="A583" s="86"/>
    </row>
    <row r="584" spans="1:1">
      <c r="A584" s="86"/>
    </row>
    <row r="585" spans="1:1">
      <c r="A585" s="86"/>
    </row>
    <row r="586" spans="1:1">
      <c r="A586" s="86"/>
    </row>
    <row r="587" spans="1:1">
      <c r="A587" s="86"/>
    </row>
    <row r="588" spans="1:1">
      <c r="A588" s="86"/>
    </row>
    <row r="589" spans="1:1">
      <c r="A589" s="86"/>
    </row>
    <row r="590" spans="1:1">
      <c r="A590" s="86"/>
    </row>
    <row r="591" spans="1:1">
      <c r="A591" s="86"/>
    </row>
    <row r="592" spans="1:1">
      <c r="A592" s="86"/>
    </row>
    <row r="593" spans="1:1">
      <c r="A593" s="86"/>
    </row>
    <row r="594" spans="1:1">
      <c r="A594" s="86"/>
    </row>
    <row r="595" spans="1:1">
      <c r="A595" s="86"/>
    </row>
    <row r="596" spans="1:1">
      <c r="A596" s="86"/>
    </row>
    <row r="597" spans="1:1">
      <c r="A597" s="86"/>
    </row>
    <row r="598" spans="1:1">
      <c r="A598" s="86"/>
    </row>
    <row r="599" spans="1:1">
      <c r="A599" s="86"/>
    </row>
    <row r="600" spans="1:1">
      <c r="A600" s="86"/>
    </row>
    <row r="601" spans="1:1">
      <c r="A601" s="86"/>
    </row>
    <row r="602" spans="1:1">
      <c r="A602" s="86"/>
    </row>
    <row r="603" spans="1:1">
      <c r="A603" s="86"/>
    </row>
    <row r="604" spans="1:1">
      <c r="A604" s="86"/>
    </row>
    <row r="605" spans="1:1">
      <c r="A605" s="86"/>
    </row>
    <row r="606" spans="1:1">
      <c r="A606" s="86"/>
    </row>
    <row r="607" spans="1:1">
      <c r="A607" s="86"/>
    </row>
    <row r="608" spans="1:1">
      <c r="A608" s="86"/>
    </row>
    <row r="609" spans="1:1">
      <c r="A609" s="86"/>
    </row>
    <row r="610" spans="1:1">
      <c r="A610" s="86"/>
    </row>
    <row r="611" spans="1:1">
      <c r="A611" s="86"/>
    </row>
    <row r="612" spans="1:1">
      <c r="A612" s="86"/>
    </row>
    <row r="613" spans="1:1">
      <c r="A613" s="86"/>
    </row>
    <row r="614" spans="1:1">
      <c r="A614" s="86"/>
    </row>
    <row r="615" spans="1:1">
      <c r="A615" s="86"/>
    </row>
    <row r="616" spans="1:1">
      <c r="A616" s="86"/>
    </row>
    <row r="617" spans="1:1">
      <c r="A617" s="86"/>
    </row>
    <row r="618" spans="1:1">
      <c r="A618" s="86"/>
    </row>
    <row r="619" spans="1:1">
      <c r="A619" s="86"/>
    </row>
    <row r="620" spans="1:1">
      <c r="A620" s="86"/>
    </row>
    <row r="621" spans="1:1">
      <c r="A621" s="86"/>
    </row>
    <row r="622" spans="1:1">
      <c r="A622" s="86"/>
    </row>
    <row r="623" spans="1:1">
      <c r="A623" s="86"/>
    </row>
    <row r="624" spans="1:1">
      <c r="A624" s="86"/>
    </row>
    <row r="625" spans="1:1">
      <c r="A625" s="86"/>
    </row>
    <row r="626" spans="1:1">
      <c r="A626" s="86"/>
    </row>
    <row r="627" spans="1:1">
      <c r="A627" s="86"/>
    </row>
    <row r="628" spans="1:1">
      <c r="A628" s="86"/>
    </row>
    <row r="629" spans="1:1">
      <c r="A629" s="86"/>
    </row>
    <row r="630" spans="1:1">
      <c r="A630" s="86"/>
    </row>
    <row r="631" spans="1:1">
      <c r="A631" s="86"/>
    </row>
    <row r="632" spans="1:1">
      <c r="A632" s="86"/>
    </row>
    <row r="633" spans="1:1">
      <c r="A633" s="86"/>
    </row>
    <row r="634" spans="1:1">
      <c r="A634" s="86"/>
    </row>
    <row r="635" spans="1:1">
      <c r="A635" s="86"/>
    </row>
    <row r="636" spans="1:1">
      <c r="A636" s="86"/>
    </row>
    <row r="637" spans="1:1">
      <c r="A637" s="86"/>
    </row>
    <row r="638" spans="1:1">
      <c r="A638" s="86"/>
    </row>
  </sheetData>
  <sheetProtection selectLockedCells="1" sort="0" autoFilter="0"/>
  <protectedRanges>
    <protectedRange sqref="D27 F10:Q10 D10:D25 F14:Q15 F19:Q20" name="Data Entry 1.10_2_1"/>
    <protectedRange sqref="C6" name="Entity Code_1"/>
    <protectedRange sqref="F24:Q25" name="Data Entry 1.10_2_4"/>
    <protectedRange sqref="R26" name="Data Entry 1.10_2_7"/>
    <protectedRange sqref="F21:Q23" name="Data Entry 1.10_2_4_1_1"/>
    <protectedRange sqref="F27:Q27" name="Data Entry 1.10_2_5_1_1"/>
    <protectedRange sqref="F26:Q26" name="Data Entry 1.10_2_6_2"/>
    <protectedRange sqref="G16:Q16 G11:Q11" name="Data Entry 1.10_2_3"/>
    <protectedRange sqref="F11:F13 F16:F18 G17:Q18 G12:Q13" name="Data Entry 1.10_2_3_1"/>
  </protectedRanges>
  <mergeCells count="3">
    <mergeCell ref="F2:I4"/>
    <mergeCell ref="F1:J1"/>
    <mergeCell ref="A4:B5"/>
  </mergeCells>
  <dataValidations count="3">
    <dataValidation type="custom" allowBlank="1" showInputMessage="1" showErrorMessage="1" errorTitle="Invalid Entry" error="The value in these cells must be either:_x000a__x000a_1. A number (including zero)_x000a__x000a_or_x000a__x000a_2. The text &quot;na&quot; (no spaces, no quotes, lowercase, no slash sign)_x000a__x000a_-Please insert any comments in the comment box in Column T-_x000a__x000a_" sqref="F14:Q17 F19:Q22 F24:Q27 F10:Q12" xr:uid="{00000000-0002-0000-0300-000000000000}">
      <formula1>OR((F10="na"),(ISNUMBER(F10)))</formula1>
    </dataValidation>
    <dataValidation allowBlank="1" showInputMessage="1" showErrorMessage="1" promptTitle="Help Text:" prompt="Default = 0" sqref="E23:Q23 E13:Q13" xr:uid="{D02F8D72-EEBE-43F3-B0FD-E3BC7BDCDD9E}"/>
    <dataValidation allowBlank="1" showInputMessage="1" showErrorMessage="1" promptTitle="Helpt Text:" prompt="Default = 0" sqref="E18:Q18" xr:uid="{41C31773-F3E2-4461-824A-2BC3D404A8D8}"/>
  </dataValidations>
  <pageMargins left="0.25" right="0.25" top="0.5" bottom="0.75" header="0.3" footer="0.3"/>
  <pageSetup paperSize="5" scale="61" fitToHeight="0" orientation="landscape" r:id="rId1"/>
  <headerFooter alignWithMargins="0">
    <oddFooter>&amp;L&amp;F&amp;CConfidential &amp;&amp; Proprietary
Copyright 2019 Hitachi Consulting&amp;RPage &amp;P of &amp;N</oddFooter>
  </headerFooter>
  <ignoredErrors>
    <ignoredError sqref="E6" unlockedFormula="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B0F0"/>
    <pageSetUpPr fitToPage="1"/>
  </sheetPr>
  <dimension ref="A1:R608"/>
  <sheetViews>
    <sheetView zoomScale="90" zoomScaleNormal="90" workbookViewId="0">
      <pane ySplit="9" topLeftCell="A10" activePane="bottomLeft" state="frozen"/>
      <selection pane="bottomLeft" activeCell="F11" sqref="F11"/>
      <selection activeCell="I23" sqref="I23"/>
    </sheetView>
  </sheetViews>
  <sheetFormatPr defaultColWidth="9.28515625" defaultRowHeight="12.75" outlineLevelRow="1" outlineLevelCol="1"/>
  <cols>
    <col min="1" max="1" width="15.42578125" style="98" customWidth="1"/>
    <col min="2" max="2" width="20.7109375" style="86" customWidth="1"/>
    <col min="3" max="3" width="10.7109375" style="86" customWidth="1"/>
    <col min="4" max="4" width="55.5703125" style="484" hidden="1" customWidth="1" outlineLevel="1"/>
    <col min="5" max="5" width="55.5703125" style="86" customWidth="1" collapsed="1"/>
    <col min="6" max="6" width="14.5703125" style="86" customWidth="1"/>
    <col min="7" max="7" width="13.28515625" style="86" bestFit="1" customWidth="1"/>
    <col min="8" max="8" width="14.140625" style="86" bestFit="1" customWidth="1"/>
    <col min="9" max="17" width="12.7109375" style="86" customWidth="1"/>
    <col min="18" max="18" width="30.5703125" customWidth="1"/>
    <col min="19" max="19" width="34" style="86" customWidth="1"/>
    <col min="20" max="16384" width="9.28515625" style="86"/>
  </cols>
  <sheetData>
    <row r="1" spans="1:18" ht="15" customHeight="1">
      <c r="A1" s="86"/>
      <c r="D1" s="483"/>
      <c r="E1" s="490"/>
      <c r="F1" s="839"/>
      <c r="G1" s="839"/>
      <c r="H1" s="839"/>
      <c r="I1" s="839"/>
      <c r="J1" s="839"/>
      <c r="K1" s="541"/>
      <c r="L1" s="541"/>
      <c r="M1" s="541"/>
      <c r="N1" s="541"/>
      <c r="O1" s="541"/>
      <c r="P1" s="541"/>
      <c r="Q1" s="110"/>
      <c r="R1" s="86"/>
    </row>
    <row r="2" spans="1:18" ht="15" customHeight="1">
      <c r="A2" s="86"/>
      <c r="D2" s="483"/>
      <c r="E2" s="482"/>
      <c r="F2" s="838" t="s">
        <v>240</v>
      </c>
      <c r="G2" s="838"/>
      <c r="H2" s="838"/>
      <c r="I2" s="838"/>
      <c r="J2" s="482"/>
      <c r="K2" s="482"/>
      <c r="L2" s="482"/>
      <c r="M2" s="482"/>
      <c r="N2" s="482"/>
      <c r="O2" s="482"/>
      <c r="P2" s="482"/>
      <c r="Q2" s="110"/>
      <c r="R2" s="86"/>
    </row>
    <row r="3" spans="1:18" ht="15" customHeight="1">
      <c r="A3" s="86"/>
      <c r="D3" s="483"/>
      <c r="E3" s="482"/>
      <c r="F3" s="838"/>
      <c r="G3" s="838"/>
      <c r="H3" s="838"/>
      <c r="I3" s="838"/>
      <c r="J3" s="482"/>
      <c r="K3" s="482"/>
      <c r="L3" s="482"/>
      <c r="M3" s="482"/>
      <c r="N3" s="482"/>
      <c r="O3" s="482"/>
      <c r="P3" s="482"/>
      <c r="Q3" s="110"/>
      <c r="R3" s="86"/>
    </row>
    <row r="4" spans="1:18" ht="15" customHeight="1" outlineLevel="1">
      <c r="A4" s="840" t="s">
        <v>33</v>
      </c>
      <c r="B4" s="840"/>
      <c r="C4" s="112"/>
      <c r="D4" s="483"/>
      <c r="E4" s="482"/>
      <c r="F4" s="838"/>
      <c r="G4" s="838"/>
      <c r="H4" s="838"/>
      <c r="I4" s="838"/>
      <c r="J4" s="482"/>
      <c r="K4" s="482"/>
      <c r="L4" s="482"/>
      <c r="M4" s="482"/>
      <c r="N4" s="482"/>
      <c r="O4" s="482"/>
      <c r="P4" s="482"/>
      <c r="Q4" s="110"/>
      <c r="R4" s="86"/>
    </row>
    <row r="5" spans="1:18" ht="15" customHeight="1" outlineLevel="1">
      <c r="A5" s="840"/>
      <c r="B5" s="840"/>
      <c r="C5" s="101"/>
      <c r="D5" s="483"/>
      <c r="E5" s="482"/>
      <c r="J5" s="482"/>
      <c r="K5" s="482"/>
      <c r="L5" s="482"/>
      <c r="M5" s="482"/>
      <c r="N5" s="482"/>
      <c r="O5" s="482"/>
      <c r="P5" s="482"/>
      <c r="Q5" s="110"/>
      <c r="R5" s="86"/>
    </row>
    <row r="6" spans="1:18" ht="15" customHeight="1" outlineLevel="1">
      <c r="B6" s="128"/>
      <c r="D6" s="485"/>
      <c r="E6" s="153" t="str">
        <f>CONCATENATE("Section Completion Rate:  ",ROUND(SUM((R52+R53+R55)/R57)*100,0),"%")</f>
        <v>Section Completion Rate:  0%</v>
      </c>
      <c r="F6" s="172" t="str">
        <f>'2_Account Setup'!F6</f>
        <v xml:space="preserve"> Data Entry</v>
      </c>
      <c r="G6" s="171"/>
      <c r="H6" s="171"/>
      <c r="I6" s="171"/>
      <c r="J6" s="171"/>
      <c r="K6" s="171"/>
      <c r="L6" s="171"/>
      <c r="M6" s="171"/>
      <c r="N6" s="171"/>
      <c r="O6" s="171"/>
      <c r="P6" s="171"/>
      <c r="Q6" s="768"/>
      <c r="R6" s="82" t="str">
        <f>'2_Account Setup'!R6</f>
        <v>Comments</v>
      </c>
    </row>
    <row r="7" spans="1:18" ht="15" customHeight="1" outlineLevel="1">
      <c r="D7" s="485"/>
      <c r="F7" s="173" t="str">
        <f>'2_Account Setup'!F7</f>
        <v>Calculations</v>
      </c>
      <c r="G7" s="150"/>
      <c r="H7" s="150"/>
      <c r="I7" s="150"/>
      <c r="J7" s="150"/>
      <c r="K7" s="150"/>
      <c r="L7" s="150"/>
      <c r="M7" s="150"/>
      <c r="N7" s="150"/>
      <c r="O7" s="150"/>
      <c r="P7" s="150"/>
      <c r="Q7" s="150"/>
      <c r="R7" s="83"/>
    </row>
    <row r="8" spans="1:18" ht="15" customHeight="1" outlineLevel="1">
      <c r="C8" s="94"/>
      <c r="F8" s="134" t="s">
        <v>36</v>
      </c>
      <c r="R8" s="86"/>
    </row>
    <row r="9" spans="1:18" s="102" customFormat="1" ht="15" customHeight="1">
      <c r="A9" s="91" t="str">
        <f>'2_Account Setup'!A9</f>
        <v>Subgroup</v>
      </c>
      <c r="B9" s="91" t="str">
        <f>'2_Account Setup'!B9</f>
        <v>Data Item</v>
      </c>
      <c r="C9" s="91" t="s">
        <v>37</v>
      </c>
      <c r="D9" s="491" t="str">
        <f>'2_Account Setup'!D9</f>
        <v>Applicable Metrics</v>
      </c>
      <c r="E9" s="91" t="s">
        <v>25</v>
      </c>
      <c r="F9" s="92" t="s">
        <v>39</v>
      </c>
      <c r="G9" s="92" t="s">
        <v>40</v>
      </c>
      <c r="H9" s="92" t="s">
        <v>41</v>
      </c>
      <c r="I9" s="92" t="s">
        <v>42</v>
      </c>
      <c r="J9" s="92" t="s">
        <v>43</v>
      </c>
      <c r="K9" s="92" t="s">
        <v>44</v>
      </c>
      <c r="L9" s="92" t="s">
        <v>45</v>
      </c>
      <c r="M9" s="92" t="s">
        <v>46</v>
      </c>
      <c r="N9" s="92" t="s">
        <v>47</v>
      </c>
      <c r="O9" s="92" t="s">
        <v>48</v>
      </c>
      <c r="P9" s="92" t="s">
        <v>49</v>
      </c>
      <c r="Q9" s="92" t="s">
        <v>50</v>
      </c>
      <c r="R9" s="91" t="str">
        <f>'2_Account Setup'!R9</f>
        <v>Comments</v>
      </c>
    </row>
    <row r="10" spans="1:18" s="218" customFormat="1" ht="24" customHeight="1">
      <c r="A10" s="254" t="s">
        <v>241</v>
      </c>
      <c r="B10" s="220" t="s">
        <v>242</v>
      </c>
      <c r="C10" s="227"/>
      <c r="D10" s="492"/>
      <c r="E10" s="423" t="s">
        <v>243</v>
      </c>
      <c r="F10" s="215"/>
      <c r="G10" s="216"/>
      <c r="H10" s="216"/>
      <c r="I10" s="216"/>
      <c r="J10" s="216"/>
      <c r="K10" s="216"/>
      <c r="L10" s="216"/>
      <c r="M10" s="216"/>
      <c r="N10" s="216"/>
      <c r="O10" s="216"/>
      <c r="P10" s="216"/>
      <c r="Q10" s="685"/>
      <c r="R10" s="663"/>
    </row>
    <row r="11" spans="1:18" s="218" customFormat="1" ht="24" customHeight="1">
      <c r="A11" s="512"/>
      <c r="B11" s="220"/>
      <c r="C11" s="465" t="s">
        <v>244</v>
      </c>
      <c r="D11" s="497" t="s">
        <v>245</v>
      </c>
      <c r="E11" s="441" t="s">
        <v>246</v>
      </c>
      <c r="F11" s="222"/>
      <c r="G11" s="221"/>
      <c r="H11" s="221"/>
      <c r="I11" s="221"/>
      <c r="J11" s="221"/>
      <c r="K11" s="221"/>
      <c r="L11" s="221"/>
      <c r="M11" s="221"/>
      <c r="N11" s="221"/>
      <c r="O11" s="221"/>
      <c r="P11" s="221"/>
      <c r="Q11" s="693"/>
      <c r="R11" s="670"/>
    </row>
    <row r="12" spans="1:18" s="218" customFormat="1" ht="24" customHeight="1">
      <c r="A12" s="512"/>
      <c r="B12" s="220"/>
      <c r="C12" s="465" t="s">
        <v>247</v>
      </c>
      <c r="D12" s="497" t="s">
        <v>248</v>
      </c>
      <c r="E12" s="426" t="s">
        <v>249</v>
      </c>
      <c r="F12" s="228"/>
      <c r="G12" s="213"/>
      <c r="H12" s="213"/>
      <c r="I12" s="213"/>
      <c r="J12" s="213"/>
      <c r="K12" s="213"/>
      <c r="L12" s="213"/>
      <c r="M12" s="213"/>
      <c r="N12" s="213"/>
      <c r="O12" s="213"/>
      <c r="P12" s="213"/>
      <c r="Q12" s="674"/>
      <c r="R12" s="670"/>
    </row>
    <row r="13" spans="1:18" s="218" customFormat="1" ht="24" customHeight="1">
      <c r="A13" s="512"/>
      <c r="B13" s="220"/>
      <c r="C13" s="465" t="s">
        <v>250</v>
      </c>
      <c r="D13" s="497" t="s">
        <v>251</v>
      </c>
      <c r="E13" s="426" t="s">
        <v>252</v>
      </c>
      <c r="F13" s="228"/>
      <c r="G13" s="213"/>
      <c r="H13" s="213"/>
      <c r="I13" s="213"/>
      <c r="J13" s="213"/>
      <c r="K13" s="213"/>
      <c r="L13" s="213"/>
      <c r="M13" s="213"/>
      <c r="N13" s="213"/>
      <c r="O13" s="213"/>
      <c r="P13" s="213"/>
      <c r="Q13" s="674"/>
      <c r="R13" s="670"/>
    </row>
    <row r="14" spans="1:18" s="218" customFormat="1" ht="24" customHeight="1">
      <c r="A14" s="512"/>
      <c r="B14" s="220"/>
      <c r="C14" s="465" t="s">
        <v>253</v>
      </c>
      <c r="D14" s="497" t="s">
        <v>254</v>
      </c>
      <c r="E14" s="426" t="s">
        <v>255</v>
      </c>
      <c r="F14" s="228"/>
      <c r="G14" s="213"/>
      <c r="H14" s="213"/>
      <c r="I14" s="213"/>
      <c r="J14" s="213"/>
      <c r="K14" s="213"/>
      <c r="L14" s="213"/>
      <c r="M14" s="213"/>
      <c r="N14" s="213"/>
      <c r="O14" s="213"/>
      <c r="P14" s="213"/>
      <c r="Q14" s="674"/>
      <c r="R14" s="670"/>
    </row>
    <row r="15" spans="1:18" s="218" customFormat="1" ht="31.5" customHeight="1">
      <c r="A15" s="512"/>
      <c r="B15" s="220"/>
      <c r="C15" s="786" t="s">
        <v>256</v>
      </c>
      <c r="D15" s="497" t="s">
        <v>257</v>
      </c>
      <c r="E15" s="442" t="s">
        <v>258</v>
      </c>
      <c r="F15" s="228"/>
      <c r="G15" s="213"/>
      <c r="H15" s="213"/>
      <c r="I15" s="213"/>
      <c r="J15" s="213"/>
      <c r="K15" s="213"/>
      <c r="L15" s="213"/>
      <c r="M15" s="213"/>
      <c r="N15" s="213"/>
      <c r="O15" s="213"/>
      <c r="P15" s="213"/>
      <c r="Q15" s="674"/>
      <c r="R15" s="713"/>
    </row>
    <row r="16" spans="1:18" s="218" customFormat="1" ht="24" customHeight="1">
      <c r="A16" s="512"/>
      <c r="B16" s="220"/>
      <c r="C16" s="787">
        <v>30</v>
      </c>
      <c r="D16" s="493"/>
      <c r="E16" s="443" t="s">
        <v>99</v>
      </c>
      <c r="F16" s="289">
        <f>IF(COUNTIF(F11:F15,"na"),"na",SUM(F11:F15))</f>
        <v>0</v>
      </c>
      <c r="G16" s="290">
        <f t="shared" ref="G16:J16" si="0">IF(COUNTIF(G11:G15,"na"),"na",SUM(G11:G15))</f>
        <v>0</v>
      </c>
      <c r="H16" s="290">
        <f t="shared" si="0"/>
        <v>0</v>
      </c>
      <c r="I16" s="290">
        <f t="shared" si="0"/>
        <v>0</v>
      </c>
      <c r="J16" s="290">
        <f t="shared" si="0"/>
        <v>0</v>
      </c>
      <c r="K16" s="290">
        <f t="shared" ref="K16:Q16" si="1">IF(COUNTIF(K11:K15,"na"),"na",SUM(K11:K15))</f>
        <v>0</v>
      </c>
      <c r="L16" s="290">
        <f t="shared" si="1"/>
        <v>0</v>
      </c>
      <c r="M16" s="290">
        <f t="shared" si="1"/>
        <v>0</v>
      </c>
      <c r="N16" s="290">
        <f t="shared" si="1"/>
        <v>0</v>
      </c>
      <c r="O16" s="290">
        <f t="shared" si="1"/>
        <v>0</v>
      </c>
      <c r="P16" s="290">
        <f t="shared" si="1"/>
        <v>0</v>
      </c>
      <c r="Q16" s="715">
        <f t="shared" si="1"/>
        <v>0</v>
      </c>
      <c r="R16" s="669"/>
    </row>
    <row r="17" spans="1:18" s="218" customFormat="1" ht="9.9499999999999993" customHeight="1">
      <c r="A17" s="513"/>
      <c r="B17" s="291"/>
      <c r="C17" s="788"/>
      <c r="D17" s="498"/>
      <c r="E17" s="291"/>
      <c r="F17" s="432"/>
      <c r="G17" s="291"/>
      <c r="H17" s="291"/>
      <c r="I17" s="291"/>
      <c r="J17" s="291"/>
      <c r="K17" s="291"/>
      <c r="L17" s="291"/>
      <c r="M17" s="291"/>
      <c r="N17" s="291"/>
      <c r="O17" s="291"/>
      <c r="P17" s="291"/>
      <c r="Q17" s="716"/>
      <c r="R17" s="241"/>
    </row>
    <row r="18" spans="1:18" s="218" customFormat="1" ht="33.6" customHeight="1">
      <c r="A18" s="254" t="s">
        <v>259</v>
      </c>
      <c r="B18" s="220" t="s">
        <v>260</v>
      </c>
      <c r="C18" s="789"/>
      <c r="D18" s="499" t="s">
        <v>261</v>
      </c>
      <c r="E18" s="423" t="s">
        <v>262</v>
      </c>
      <c r="F18" s="293"/>
      <c r="G18" s="717"/>
      <c r="H18" s="717"/>
      <c r="I18" s="717"/>
      <c r="J18" s="717"/>
      <c r="K18" s="717"/>
      <c r="L18" s="717"/>
      <c r="M18" s="717"/>
      <c r="N18" s="717"/>
      <c r="O18" s="717"/>
      <c r="P18" s="717"/>
      <c r="Q18" s="718"/>
      <c r="R18" s="714"/>
    </row>
    <row r="19" spans="1:18" s="218" customFormat="1" ht="24" customHeight="1">
      <c r="A19" s="512"/>
      <c r="B19" s="220"/>
      <c r="C19" s="465" t="s">
        <v>263</v>
      </c>
      <c r="D19" s="497" t="str">
        <f xml:space="preserve"> _xlfn.CONCAT("C10.1 (Number of Payments by Channel (consumer only) - ", E19, ")")</f>
        <v>C10.1 (Number of Payments by Channel (consumer only) - Lockbox)</v>
      </c>
      <c r="E19" s="453" t="s">
        <v>264</v>
      </c>
      <c r="F19" s="222"/>
      <c r="G19" s="221"/>
      <c r="H19" s="221"/>
      <c r="I19" s="221"/>
      <c r="J19" s="221"/>
      <c r="K19" s="221"/>
      <c r="L19" s="221"/>
      <c r="M19" s="221"/>
      <c r="N19" s="221"/>
      <c r="O19" s="221"/>
      <c r="P19" s="221"/>
      <c r="Q19" s="693"/>
      <c r="R19" s="670"/>
    </row>
    <row r="20" spans="1:18" s="218" customFormat="1" ht="24" customHeight="1">
      <c r="A20" s="512"/>
      <c r="B20" s="220"/>
      <c r="C20" s="465" t="s">
        <v>265</v>
      </c>
      <c r="D20" s="497" t="str">
        <f xml:space="preserve"> _xlfn.CONCAT("C10.1 (Number of Payments by Channel (consumer only) - ", E20, ")")</f>
        <v>C10.1 (Number of Payments by Channel (consumer only) - Phone - VRU/IVR)</v>
      </c>
      <c r="E20" s="453" t="s">
        <v>266</v>
      </c>
      <c r="F20" s="228"/>
      <c r="G20" s="213"/>
      <c r="H20" s="213"/>
      <c r="I20" s="213"/>
      <c r="J20" s="213"/>
      <c r="K20" s="213"/>
      <c r="L20" s="213"/>
      <c r="M20" s="213"/>
      <c r="N20" s="213"/>
      <c r="O20" s="213"/>
      <c r="P20" s="213"/>
      <c r="Q20" s="674"/>
      <c r="R20" s="670"/>
    </row>
    <row r="21" spans="1:18" s="218" customFormat="1" ht="24" customHeight="1">
      <c r="A21" s="512"/>
      <c r="B21" s="220"/>
      <c r="C21" s="465" t="s">
        <v>267</v>
      </c>
      <c r="D21" s="497" t="str">
        <f xml:space="preserve"> _xlfn.CONCAT("C10.1 (Number of Payments by Channel (consumer only) - ", E21, ")")</f>
        <v>C10.1 (Number of Payments by Channel (consumer only) - Phone - Agent)</v>
      </c>
      <c r="E21" s="453" t="s">
        <v>268</v>
      </c>
      <c r="F21" s="228"/>
      <c r="G21" s="213"/>
      <c r="H21" s="213"/>
      <c r="I21" s="213"/>
      <c r="J21" s="213"/>
      <c r="K21" s="213"/>
      <c r="L21" s="213"/>
      <c r="M21" s="213"/>
      <c r="N21" s="213"/>
      <c r="O21" s="213"/>
      <c r="P21" s="213"/>
      <c r="Q21" s="674"/>
      <c r="R21" s="670"/>
    </row>
    <row r="22" spans="1:18" s="218" customFormat="1" ht="24" customHeight="1">
      <c r="A22" s="512"/>
      <c r="B22" s="220"/>
      <c r="C22" s="465" t="s">
        <v>269</v>
      </c>
      <c r="D22" s="497" t="str">
        <f t="shared" ref="D22:D28" si="2" xml:space="preserve"> _xlfn.CONCAT("C10.1 (Number of Payments by Channel (consumer only) - ", E22, ")")</f>
        <v>C10.1 (Number of Payments by Channel (consumer only) - Autopay)</v>
      </c>
      <c r="E22" s="453" t="s">
        <v>270</v>
      </c>
      <c r="F22" s="228"/>
      <c r="G22" s="213"/>
      <c r="H22" s="213"/>
      <c r="I22" s="213"/>
      <c r="J22" s="213"/>
      <c r="K22" s="213"/>
      <c r="L22" s="213"/>
      <c r="M22" s="213"/>
      <c r="N22" s="213"/>
      <c r="O22" s="213"/>
      <c r="P22" s="213"/>
      <c r="Q22" s="674"/>
      <c r="R22" s="670"/>
    </row>
    <row r="23" spans="1:18" s="218" customFormat="1" ht="24" customHeight="1">
      <c r="A23" s="512"/>
      <c r="B23" s="220"/>
      <c r="C23" s="465" t="s">
        <v>271</v>
      </c>
      <c r="D23" s="497" t="str">
        <f t="shared" si="2"/>
        <v>C10.1 (Number of Payments by Channel (consumer only) - Retail Store)</v>
      </c>
      <c r="E23" s="453" t="s">
        <v>272</v>
      </c>
      <c r="F23" s="228"/>
      <c r="G23" s="213"/>
      <c r="H23" s="213"/>
      <c r="I23" s="213"/>
      <c r="J23" s="213"/>
      <c r="K23" s="213"/>
      <c r="L23" s="213"/>
      <c r="M23" s="213"/>
      <c r="N23" s="213"/>
      <c r="O23" s="213"/>
      <c r="P23" s="213"/>
      <c r="Q23" s="674"/>
      <c r="R23" s="670"/>
    </row>
    <row r="24" spans="1:18" s="218" customFormat="1" ht="24" customHeight="1">
      <c r="A24" s="512"/>
      <c r="B24" s="220"/>
      <c r="C24" s="465" t="s">
        <v>273</v>
      </c>
      <c r="D24" s="497" t="str">
        <f t="shared" si="2"/>
        <v>C10.1 (Number of Payments by Channel (consumer only) - Carrier Website)</v>
      </c>
      <c r="E24" s="453" t="s">
        <v>274</v>
      </c>
      <c r="F24" s="228"/>
      <c r="G24" s="213"/>
      <c r="H24" s="213"/>
      <c r="I24" s="213"/>
      <c r="J24" s="213"/>
      <c r="K24" s="213"/>
      <c r="L24" s="213"/>
      <c r="M24" s="213"/>
      <c r="N24" s="213"/>
      <c r="O24" s="213"/>
      <c r="P24" s="213"/>
      <c r="Q24" s="674"/>
      <c r="R24" s="670"/>
    </row>
    <row r="25" spans="1:18" s="218" customFormat="1" ht="24" customHeight="1">
      <c r="A25" s="512"/>
      <c r="B25" s="220"/>
      <c r="C25" s="465" t="s">
        <v>275</v>
      </c>
      <c r="D25" s="497" t="str">
        <f t="shared" si="2"/>
        <v>C10.1 (Number of Payments by Channel (consumer only) - Mobile App)</v>
      </c>
      <c r="E25" s="453" t="s">
        <v>276</v>
      </c>
      <c r="F25" s="228"/>
      <c r="G25" s="213"/>
      <c r="H25" s="213"/>
      <c r="I25" s="213"/>
      <c r="J25" s="213"/>
      <c r="K25" s="213"/>
      <c r="L25" s="213"/>
      <c r="M25" s="213"/>
      <c r="N25" s="213"/>
      <c r="O25" s="213"/>
      <c r="P25" s="213"/>
      <c r="Q25" s="674"/>
      <c r="R25" s="670"/>
    </row>
    <row r="26" spans="1:18" s="218" customFormat="1" ht="24" customHeight="1">
      <c r="A26" s="512"/>
      <c r="B26" s="220"/>
      <c r="C26" s="465" t="s">
        <v>277</v>
      </c>
      <c r="D26" s="497" t="str">
        <f t="shared" si="2"/>
        <v>C10.1 (Number of Payments by Channel (consumer only) - Bank Portal)</v>
      </c>
      <c r="E26" s="453" t="s">
        <v>278</v>
      </c>
      <c r="F26" s="228"/>
      <c r="G26" s="213"/>
      <c r="H26" s="213"/>
      <c r="I26" s="213"/>
      <c r="J26" s="213"/>
      <c r="K26" s="213"/>
      <c r="L26" s="213"/>
      <c r="M26" s="213"/>
      <c r="N26" s="213"/>
      <c r="O26" s="213"/>
      <c r="P26" s="213"/>
      <c r="Q26" s="674"/>
      <c r="R26" s="670"/>
    </row>
    <row r="27" spans="1:18" s="218" customFormat="1" ht="24" customHeight="1">
      <c r="A27" s="512"/>
      <c r="B27" s="220"/>
      <c r="C27" s="465" t="s">
        <v>279</v>
      </c>
      <c r="D27" s="497" t="str">
        <f t="shared" si="2"/>
        <v>C10.1 (Number of Payments by Channel (consumer only) - Third Party)</v>
      </c>
      <c r="E27" s="453" t="s">
        <v>280</v>
      </c>
      <c r="F27" s="228"/>
      <c r="G27" s="213"/>
      <c r="H27" s="213"/>
      <c r="I27" s="213"/>
      <c r="J27" s="213"/>
      <c r="K27" s="213"/>
      <c r="L27" s="213"/>
      <c r="M27" s="213"/>
      <c r="N27" s="213"/>
      <c r="O27" s="213"/>
      <c r="P27" s="213"/>
      <c r="Q27" s="674"/>
      <c r="R27" s="670"/>
    </row>
    <row r="28" spans="1:18" s="218" customFormat="1" ht="24" customHeight="1">
      <c r="A28" s="512"/>
      <c r="B28" s="220"/>
      <c r="C28" s="465" t="s">
        <v>281</v>
      </c>
      <c r="D28" s="497" t="str">
        <f t="shared" si="2"/>
        <v>C10.1 (Number of Payments by Channel (consumer only) - Other/Unknown Type)</v>
      </c>
      <c r="E28" s="444" t="s">
        <v>282</v>
      </c>
      <c r="F28" s="228"/>
      <c r="G28" s="213"/>
      <c r="H28" s="213"/>
      <c r="I28" s="213"/>
      <c r="J28" s="213"/>
      <c r="K28" s="213"/>
      <c r="L28" s="213"/>
      <c r="M28" s="213"/>
      <c r="N28" s="213"/>
      <c r="O28" s="213"/>
      <c r="P28" s="213"/>
      <c r="Q28" s="674"/>
      <c r="R28" s="670"/>
    </row>
    <row r="29" spans="1:18" s="218" customFormat="1" ht="24" customHeight="1">
      <c r="A29" s="295"/>
      <c r="B29" s="257"/>
      <c r="C29" s="362">
        <v>31</v>
      </c>
      <c r="D29" s="529" t="s">
        <v>283</v>
      </c>
      <c r="E29" s="401" t="s">
        <v>99</v>
      </c>
      <c r="F29" s="296">
        <f t="shared" ref="F29:J29" si="3">IF(COUNTIF(F19:F28,"na"),"na",SUM(F19:F28))</f>
        <v>0</v>
      </c>
      <c r="G29" s="297">
        <f t="shared" si="3"/>
        <v>0</v>
      </c>
      <c r="H29" s="297">
        <f t="shared" si="3"/>
        <v>0</v>
      </c>
      <c r="I29" s="297">
        <f t="shared" si="3"/>
        <v>0</v>
      </c>
      <c r="J29" s="297">
        <f t="shared" si="3"/>
        <v>0</v>
      </c>
      <c r="K29" s="297">
        <f t="shared" ref="K29:Q29" si="4">IF(COUNTIF(K19:K28,"na"),"na",SUM(K19:K28))</f>
        <v>0</v>
      </c>
      <c r="L29" s="297">
        <f t="shared" si="4"/>
        <v>0</v>
      </c>
      <c r="M29" s="297">
        <f t="shared" si="4"/>
        <v>0</v>
      </c>
      <c r="N29" s="297">
        <f t="shared" si="4"/>
        <v>0</v>
      </c>
      <c r="O29" s="297">
        <f t="shared" si="4"/>
        <v>0</v>
      </c>
      <c r="P29" s="297">
        <f t="shared" si="4"/>
        <v>0</v>
      </c>
      <c r="Q29" s="719">
        <f t="shared" si="4"/>
        <v>0</v>
      </c>
      <c r="R29" s="671"/>
    </row>
    <row r="30" spans="1:18" s="218" customFormat="1" ht="9.9499999999999993" customHeight="1">
      <c r="A30" s="513"/>
      <c r="B30" s="291"/>
      <c r="C30" s="788"/>
      <c r="D30" s="498"/>
      <c r="E30" s="291"/>
      <c r="F30" s="432"/>
      <c r="G30" s="291"/>
      <c r="H30" s="291"/>
      <c r="I30" s="291"/>
      <c r="J30" s="291"/>
      <c r="K30" s="291"/>
      <c r="L30" s="291"/>
      <c r="M30" s="291"/>
      <c r="N30" s="291"/>
      <c r="O30" s="291"/>
      <c r="P30" s="291"/>
      <c r="Q30" s="716"/>
      <c r="R30" s="241"/>
    </row>
    <row r="31" spans="1:18" s="218" customFormat="1" ht="30.95" customHeight="1">
      <c r="A31" s="254" t="s">
        <v>284</v>
      </c>
      <c r="B31" s="220" t="s">
        <v>285</v>
      </c>
      <c r="C31" s="790"/>
      <c r="D31" s="499" t="s">
        <v>286</v>
      </c>
      <c r="E31" s="113" t="s">
        <v>287</v>
      </c>
      <c r="F31" s="282"/>
      <c r="G31" s="494"/>
      <c r="H31" s="494"/>
      <c r="I31" s="494"/>
      <c r="J31" s="494"/>
      <c r="K31" s="494"/>
      <c r="L31" s="494"/>
      <c r="M31" s="494"/>
      <c r="N31" s="494"/>
      <c r="O31" s="494"/>
      <c r="P31" s="494"/>
      <c r="Q31" s="710"/>
      <c r="R31" s="714"/>
    </row>
    <row r="32" spans="1:18" s="218" customFormat="1" ht="24" customHeight="1">
      <c r="A32" s="512"/>
      <c r="B32" s="220"/>
      <c r="C32" s="791" t="s">
        <v>288</v>
      </c>
      <c r="D32" s="497" t="str">
        <f>_xlfn.CONCAT("C20.1 (Number of Payments by Method (consumer only) - ",E32,")"," E30 (Payment Reversal Rate (consumer only) - EFT/ACH Reversal Rate)")</f>
        <v>C20.1 (Number of Payments by Method (consumer only) - EFT/ACH -Recurring (auto-debit)) E30 (Payment Reversal Rate (consumer only) - EFT/ACH Reversal Rate)</v>
      </c>
      <c r="E32" s="419" t="s">
        <v>289</v>
      </c>
      <c r="F32" s="222"/>
      <c r="G32" s="452"/>
      <c r="H32" s="221"/>
      <c r="I32" s="221"/>
      <c r="J32" s="221"/>
      <c r="K32" s="221"/>
      <c r="L32" s="221"/>
      <c r="M32" s="221"/>
      <c r="N32" s="221"/>
      <c r="O32" s="221"/>
      <c r="P32" s="221"/>
      <c r="Q32" s="693"/>
      <c r="R32" s="670"/>
    </row>
    <row r="33" spans="1:18" s="218" customFormat="1" ht="24" customHeight="1">
      <c r="A33" s="512"/>
      <c r="B33" s="220"/>
      <c r="C33" s="791" t="s">
        <v>290</v>
      </c>
      <c r="D33" s="497" t="str">
        <f>_xlfn.CONCAT("C20.1 (Number of Payments by Method (consumer only) - ",E33,")"," E30 (Payment Reversal Rate (consumer only) - EFT/ACH Reversal Rate)")</f>
        <v>C20.1 (Number of Payments by Method (consumer only) - EFT/ACH - One-time (checking/savings, third party payment provider)) E30 (Payment Reversal Rate (consumer only) - EFT/ACH Reversal Rate)</v>
      </c>
      <c r="E33" s="419" t="s">
        <v>291</v>
      </c>
      <c r="F33" s="228"/>
      <c r="G33" s="323"/>
      <c r="H33" s="213"/>
      <c r="I33" s="213"/>
      <c r="J33" s="213"/>
      <c r="K33" s="213"/>
      <c r="L33" s="213"/>
      <c r="M33" s="213"/>
      <c r="N33" s="213"/>
      <c r="O33" s="213"/>
      <c r="P33" s="213"/>
      <c r="Q33" s="674"/>
      <c r="R33" s="670"/>
    </row>
    <row r="34" spans="1:18" s="218" customFormat="1" ht="24" customHeight="1">
      <c r="A34" s="512"/>
      <c r="B34" s="220"/>
      <c r="C34" s="791" t="s">
        <v>292</v>
      </c>
      <c r="D34" s="497" t="str">
        <f>_xlfn.CONCAT("C20.1 (Number of Payments by Method (consumer only) - ",E34,")"," E30 (Payment Reversal Rate (consumer only) - Paper Check Reversal Rate)")</f>
        <v>C20.1 (Number of Payments by Method (consumer only) - Paper Check (Mail/In-person)) E30 (Payment Reversal Rate (consumer only) - Paper Check Reversal Rate)</v>
      </c>
      <c r="E34" s="419" t="s">
        <v>293</v>
      </c>
      <c r="F34" s="228"/>
      <c r="G34" s="323"/>
      <c r="H34" s="213"/>
      <c r="I34" s="213"/>
      <c r="J34" s="213"/>
      <c r="K34" s="213"/>
      <c r="L34" s="213"/>
      <c r="M34" s="213"/>
      <c r="N34" s="213"/>
      <c r="O34" s="213"/>
      <c r="P34" s="213"/>
      <c r="Q34" s="674"/>
      <c r="R34" s="670"/>
    </row>
    <row r="35" spans="1:18" s="218" customFormat="1" ht="24" customHeight="1">
      <c r="A35" s="512"/>
      <c r="B35" s="220"/>
      <c r="C35" s="791" t="s">
        <v>294</v>
      </c>
      <c r="D35" s="497" t="str">
        <f>_xlfn.CONCAT("C20.1 (Number of Payments by Method (consumer only) - ",E35,")"," E30 (Payment Reversal Rate (consumer only) - Debit Card Reversal Rate)")</f>
        <v>C20.1 (Number of Payments by Method (consumer only) - Debit Card - Recurring) E30 (Payment Reversal Rate (consumer only) - Debit Card Reversal Rate)</v>
      </c>
      <c r="E35" s="419" t="s">
        <v>295</v>
      </c>
      <c r="F35" s="228"/>
      <c r="G35" s="323"/>
      <c r="H35" s="213"/>
      <c r="I35" s="213"/>
      <c r="J35" s="213"/>
      <c r="K35" s="213"/>
      <c r="L35" s="213"/>
      <c r="M35" s="213"/>
      <c r="N35" s="213"/>
      <c r="O35" s="213"/>
      <c r="P35" s="213"/>
      <c r="Q35" s="674"/>
      <c r="R35" s="670"/>
    </row>
    <row r="36" spans="1:18" s="218" customFormat="1" ht="24" customHeight="1">
      <c r="A36" s="512"/>
      <c r="B36" s="220"/>
      <c r="C36" s="791" t="s">
        <v>296</v>
      </c>
      <c r="D36" s="497" t="str">
        <f>_xlfn.CONCAT("C20.1 (Number of Payments by Method (consumer only) - ",E36,")"," E30 (Payment Reversal Rate (consumer only) - Debit Card Reversal Rate)")</f>
        <v>C20.1 (Number of Payments by Method (consumer only) - Debit Card - One-Time) E30 (Payment Reversal Rate (consumer only) - Debit Card Reversal Rate)</v>
      </c>
      <c r="E36" s="419" t="s">
        <v>297</v>
      </c>
      <c r="F36" s="228"/>
      <c r="G36" s="323"/>
      <c r="H36" s="213"/>
      <c r="I36" s="213"/>
      <c r="J36" s="213"/>
      <c r="K36" s="213"/>
      <c r="L36" s="213"/>
      <c r="M36" s="213"/>
      <c r="N36" s="213"/>
      <c r="O36" s="213"/>
      <c r="P36" s="213"/>
      <c r="Q36" s="674"/>
      <c r="R36" s="670"/>
    </row>
    <row r="37" spans="1:18" s="218" customFormat="1" ht="24" customHeight="1">
      <c r="A37" s="512"/>
      <c r="B37" s="220"/>
      <c r="C37" s="791" t="s">
        <v>298</v>
      </c>
      <c r="D37" s="497" t="str">
        <f>_xlfn.CONCAT("C20.1 (Number of Payments by Method (consumer only) - ",E37,")"," E30 (Payment Reversal Rate (consumer only) - Credit Card Reversal Rate)")</f>
        <v>C20.1 (Number of Payments by Method (consumer only) - Credit Card -Recurring) E30 (Payment Reversal Rate (consumer only) - Credit Card Reversal Rate)</v>
      </c>
      <c r="E37" s="419" t="s">
        <v>299</v>
      </c>
      <c r="F37" s="228"/>
      <c r="G37" s="323"/>
      <c r="H37" s="213"/>
      <c r="I37" s="213"/>
      <c r="J37" s="213"/>
      <c r="K37" s="213"/>
      <c r="L37" s="213"/>
      <c r="M37" s="213"/>
      <c r="N37" s="213"/>
      <c r="O37" s="213"/>
      <c r="P37" s="213"/>
      <c r="Q37" s="674"/>
      <c r="R37" s="670"/>
    </row>
    <row r="38" spans="1:18" s="218" customFormat="1" ht="24" customHeight="1">
      <c r="A38" s="512"/>
      <c r="B38" s="220"/>
      <c r="C38" s="791" t="s">
        <v>300</v>
      </c>
      <c r="D38" s="497" t="str">
        <f>_xlfn.CONCAT("C20.1 (Number of Payments by Method (consumer only) - ",E38,")"," E30 (Payment Reversal Rate (consumer only) - Credit Card Reversal Rate)")</f>
        <v>C20.1 (Number of Payments by Method (consumer only) - Credit Card -One-Time) E30 (Payment Reversal Rate (consumer only) - Credit Card Reversal Rate)</v>
      </c>
      <c r="E38" s="419" t="s">
        <v>301</v>
      </c>
      <c r="F38" s="228"/>
      <c r="G38" s="323"/>
      <c r="H38" s="213"/>
      <c r="I38" s="213"/>
      <c r="J38" s="213"/>
      <c r="K38" s="213"/>
      <c r="L38" s="213"/>
      <c r="M38" s="213"/>
      <c r="N38" s="213"/>
      <c r="O38" s="213"/>
      <c r="P38" s="213"/>
      <c r="Q38" s="674"/>
      <c r="R38" s="670"/>
    </row>
    <row r="39" spans="1:18" s="218" customFormat="1" ht="24" customHeight="1">
      <c r="A39" s="512"/>
      <c r="B39" s="220"/>
      <c r="C39" s="791">
        <v>33.1</v>
      </c>
      <c r="D39" s="497" t="str">
        <f t="shared" ref="D39:D41" si="5" xml:space="preserve"> _xlfn.CONCAT("C20.1 (Number of Payments by Method (consumer only) - ", E39, ")")</f>
        <v>C20.1 (Number of Payments by Method (consumer only) - Debit/Credit - Total)</v>
      </c>
      <c r="E39" s="794" t="s">
        <v>302</v>
      </c>
      <c r="F39" s="420">
        <f>IF(COUNTIF(F35:F38,"na"),"na",SUM(F35:F38))</f>
        <v>0</v>
      </c>
      <c r="G39" s="230">
        <f t="shared" ref="G39:J39" si="6">IF(COUNTIF(G35:G38,"na"),"na",SUM(G35:G38))</f>
        <v>0</v>
      </c>
      <c r="H39" s="230">
        <f t="shared" si="6"/>
        <v>0</v>
      </c>
      <c r="I39" s="230">
        <f t="shared" si="6"/>
        <v>0</v>
      </c>
      <c r="J39" s="230">
        <f t="shared" si="6"/>
        <v>0</v>
      </c>
      <c r="K39" s="230">
        <f t="shared" ref="K39:Q39" si="7">IF(COUNTIF(K35:K38,"na"),"na",SUM(K35:K38))</f>
        <v>0</v>
      </c>
      <c r="L39" s="230">
        <f t="shared" si="7"/>
        <v>0</v>
      </c>
      <c r="M39" s="230">
        <f t="shared" si="7"/>
        <v>0</v>
      </c>
      <c r="N39" s="230">
        <f t="shared" si="7"/>
        <v>0</v>
      </c>
      <c r="O39" s="230">
        <f t="shared" si="7"/>
        <v>0</v>
      </c>
      <c r="P39" s="230">
        <f t="shared" si="7"/>
        <v>0</v>
      </c>
      <c r="Q39" s="697">
        <f t="shared" si="7"/>
        <v>0</v>
      </c>
      <c r="R39" s="670"/>
    </row>
    <row r="40" spans="1:18" s="218" customFormat="1" ht="24" customHeight="1">
      <c r="A40" s="512"/>
      <c r="B40" s="220"/>
      <c r="C40" s="791" t="s">
        <v>303</v>
      </c>
      <c r="D40" s="497" t="str">
        <f t="shared" si="5"/>
        <v>C20.1 (Number of Payments by Method (consumer only) - Cash (at direct retail or indirect dealer locations))</v>
      </c>
      <c r="E40" s="419" t="s">
        <v>304</v>
      </c>
      <c r="F40" s="228"/>
      <c r="G40" s="213"/>
      <c r="H40" s="213"/>
      <c r="I40" s="213"/>
      <c r="J40" s="213"/>
      <c r="K40" s="213"/>
      <c r="L40" s="213"/>
      <c r="M40" s="213"/>
      <c r="N40" s="213"/>
      <c r="O40" s="213"/>
      <c r="P40" s="213"/>
      <c r="Q40" s="674"/>
      <c r="R40" s="670"/>
    </row>
    <row r="41" spans="1:18" s="218" customFormat="1" ht="24" customHeight="1">
      <c r="A41" s="512"/>
      <c r="B41" s="220"/>
      <c r="C41" s="792" t="s">
        <v>305</v>
      </c>
      <c r="D41" s="497" t="str">
        <f t="shared" si="5"/>
        <v>C20.1 (Number of Payments by Method (consumer only) - Other)</v>
      </c>
      <c r="E41" s="444" t="s">
        <v>306</v>
      </c>
      <c r="F41" s="228"/>
      <c r="G41" s="213"/>
      <c r="H41" s="213"/>
      <c r="I41" s="213"/>
      <c r="J41" s="213"/>
      <c r="K41" s="213"/>
      <c r="L41" s="213"/>
      <c r="M41" s="213"/>
      <c r="N41" s="213"/>
      <c r="O41" s="213"/>
      <c r="P41" s="213"/>
      <c r="Q41" s="674"/>
      <c r="R41" s="713"/>
    </row>
    <row r="42" spans="1:18" s="218" customFormat="1" ht="24" customHeight="1">
      <c r="A42" s="295"/>
      <c r="B42" s="257"/>
      <c r="C42" s="364">
        <v>33</v>
      </c>
      <c r="D42" s="500"/>
      <c r="E42" s="401" t="s">
        <v>307</v>
      </c>
      <c r="F42" s="420">
        <f>IF(COUNTIF(F32:F41,"na"),"na",SUM(F32:F38)+SUM(F40:F41))</f>
        <v>0</v>
      </c>
      <c r="G42" s="230">
        <f t="shared" ref="G42:J42" si="8">IF(COUNTIF(G32:G41,"na"),"na",SUM(G32:G38)+SUM(G40:G41))</f>
        <v>0</v>
      </c>
      <c r="H42" s="230">
        <f t="shared" si="8"/>
        <v>0</v>
      </c>
      <c r="I42" s="230">
        <f t="shared" si="8"/>
        <v>0</v>
      </c>
      <c r="J42" s="230">
        <f t="shared" si="8"/>
        <v>0</v>
      </c>
      <c r="K42" s="230">
        <f t="shared" ref="K42:Q42" si="9">IF(COUNTIF(K32:K41,"na"),"na",SUM(K32:K38)+SUM(K40:K41))</f>
        <v>0</v>
      </c>
      <c r="L42" s="230">
        <f t="shared" si="9"/>
        <v>0</v>
      </c>
      <c r="M42" s="230">
        <f t="shared" si="9"/>
        <v>0</v>
      </c>
      <c r="N42" s="230">
        <f t="shared" si="9"/>
        <v>0</v>
      </c>
      <c r="O42" s="230">
        <f t="shared" si="9"/>
        <v>0</v>
      </c>
      <c r="P42" s="230">
        <f t="shared" si="9"/>
        <v>0</v>
      </c>
      <c r="Q42" s="697">
        <f t="shared" si="9"/>
        <v>0</v>
      </c>
      <c r="R42" s="671"/>
    </row>
    <row r="43" spans="1:18" s="218" customFormat="1" ht="9.9499999999999993" customHeight="1">
      <c r="A43" s="513"/>
      <c r="B43" s="291"/>
      <c r="C43" s="788"/>
      <c r="D43" s="498"/>
      <c r="E43" s="291"/>
      <c r="F43" s="432"/>
      <c r="G43" s="291"/>
      <c r="H43" s="291"/>
      <c r="I43" s="291"/>
      <c r="J43" s="291"/>
      <c r="K43" s="291"/>
      <c r="L43" s="291"/>
      <c r="M43" s="291"/>
      <c r="N43" s="291"/>
      <c r="O43" s="291"/>
      <c r="P43" s="291"/>
      <c r="Q43" s="716"/>
      <c r="R43" s="241"/>
    </row>
    <row r="44" spans="1:18" s="218" customFormat="1" ht="24" customHeight="1">
      <c r="A44" s="254" t="s">
        <v>308</v>
      </c>
      <c r="B44" s="214" t="s">
        <v>309</v>
      </c>
      <c r="C44" s="793"/>
      <c r="D44" s="492" t="s">
        <v>310</v>
      </c>
      <c r="E44" s="113" t="s">
        <v>311</v>
      </c>
      <c r="F44" s="299"/>
      <c r="G44" s="300"/>
      <c r="H44" s="300"/>
      <c r="I44" s="300"/>
      <c r="J44" s="300"/>
      <c r="K44" s="300"/>
      <c r="L44" s="300"/>
      <c r="M44" s="300"/>
      <c r="N44" s="300"/>
      <c r="O44" s="300"/>
      <c r="P44" s="300"/>
      <c r="Q44" s="720"/>
      <c r="R44" s="663"/>
    </row>
    <row r="45" spans="1:18" s="218" customFormat="1" ht="24" customHeight="1">
      <c r="A45" s="254"/>
      <c r="B45" s="220"/>
      <c r="C45" s="789" t="s">
        <v>312</v>
      </c>
      <c r="D45" s="499" t="s">
        <v>313</v>
      </c>
      <c r="E45" s="454" t="s">
        <v>314</v>
      </c>
      <c r="F45" s="445"/>
      <c r="G45" s="328"/>
      <c r="H45" s="328"/>
      <c r="I45" s="328"/>
      <c r="J45" s="328"/>
      <c r="K45" s="328"/>
      <c r="L45" s="328"/>
      <c r="M45" s="328"/>
      <c r="N45" s="328"/>
      <c r="O45" s="328"/>
      <c r="P45" s="328"/>
      <c r="Q45" s="721"/>
      <c r="R45" s="714"/>
    </row>
    <row r="46" spans="1:18" s="218" customFormat="1" ht="24" customHeight="1">
      <c r="A46" s="512"/>
      <c r="B46" s="220"/>
      <c r="C46" s="465" t="s">
        <v>315</v>
      </c>
      <c r="D46" s="499" t="s">
        <v>316</v>
      </c>
      <c r="E46" s="357" t="s">
        <v>317</v>
      </c>
      <c r="F46" s="430"/>
      <c r="G46" s="321"/>
      <c r="H46" s="321"/>
      <c r="I46" s="321"/>
      <c r="J46" s="321"/>
      <c r="K46" s="321"/>
      <c r="L46" s="321"/>
      <c r="M46" s="321"/>
      <c r="N46" s="321"/>
      <c r="O46" s="321"/>
      <c r="P46" s="321"/>
      <c r="Q46" s="722"/>
      <c r="R46" s="670"/>
    </row>
    <row r="47" spans="1:18" s="218" customFormat="1" ht="24" customHeight="1">
      <c r="A47" s="512"/>
      <c r="B47" s="220"/>
      <c r="C47" s="465" t="s">
        <v>318</v>
      </c>
      <c r="D47" s="499" t="s">
        <v>319</v>
      </c>
      <c r="E47" s="357" t="s">
        <v>320</v>
      </c>
      <c r="F47" s="446"/>
      <c r="G47" s="338"/>
      <c r="H47" s="338"/>
      <c r="I47" s="338"/>
      <c r="J47" s="338"/>
      <c r="K47" s="338"/>
      <c r="L47" s="338"/>
      <c r="M47" s="338"/>
      <c r="N47" s="338"/>
      <c r="O47" s="338"/>
      <c r="P47" s="338"/>
      <c r="Q47" s="723"/>
      <c r="R47" s="670"/>
    </row>
    <row r="48" spans="1:18" s="218" customFormat="1" ht="24" customHeight="1">
      <c r="A48" s="512"/>
      <c r="B48" s="220"/>
      <c r="C48" s="786" t="s">
        <v>321</v>
      </c>
      <c r="D48" s="499" t="s">
        <v>322</v>
      </c>
      <c r="E48" s="425" t="s">
        <v>323</v>
      </c>
      <c r="F48" s="445"/>
      <c r="G48" s="328"/>
      <c r="H48" s="328"/>
      <c r="I48" s="328"/>
      <c r="J48" s="328"/>
      <c r="K48" s="328"/>
      <c r="L48" s="328"/>
      <c r="M48" s="328"/>
      <c r="N48" s="328"/>
      <c r="O48" s="328"/>
      <c r="P48" s="328"/>
      <c r="Q48" s="721"/>
      <c r="R48" s="713"/>
    </row>
    <row r="49" spans="1:18" s="218" customFormat="1" ht="24" customHeight="1">
      <c r="A49" s="295"/>
      <c r="B49" s="257"/>
      <c r="C49" s="362">
        <v>36</v>
      </c>
      <c r="D49" s="500"/>
      <c r="E49" s="401" t="s">
        <v>324</v>
      </c>
      <c r="F49" s="302">
        <f t="shared" ref="F49:J49" si="10">IF(COUNTIF(F44:F48,"na"),"na",SUM(F44:F48))</f>
        <v>0</v>
      </c>
      <c r="G49" s="303">
        <f t="shared" si="10"/>
        <v>0</v>
      </c>
      <c r="H49" s="303">
        <f t="shared" si="10"/>
        <v>0</v>
      </c>
      <c r="I49" s="303">
        <f t="shared" si="10"/>
        <v>0</v>
      </c>
      <c r="J49" s="303">
        <f t="shared" si="10"/>
        <v>0</v>
      </c>
      <c r="K49" s="303">
        <f t="shared" ref="K49:Q49" si="11">IF(COUNTIF(K44:K48,"na"),"na",SUM(K44:K48))</f>
        <v>0</v>
      </c>
      <c r="L49" s="303">
        <f t="shared" si="11"/>
        <v>0</v>
      </c>
      <c r="M49" s="303">
        <f t="shared" si="11"/>
        <v>0</v>
      </c>
      <c r="N49" s="303">
        <f t="shared" si="11"/>
        <v>0</v>
      </c>
      <c r="O49" s="303">
        <f t="shared" si="11"/>
        <v>0</v>
      </c>
      <c r="P49" s="303">
        <f t="shared" si="11"/>
        <v>0</v>
      </c>
      <c r="Q49" s="724">
        <f t="shared" si="11"/>
        <v>0</v>
      </c>
      <c r="R49" s="671"/>
    </row>
    <row r="50" spans="1:18" s="218" customFormat="1" ht="11.25">
      <c r="A50" s="271"/>
      <c r="C50" s="304"/>
      <c r="D50" s="484"/>
    </row>
    <row r="51" spans="1:18" s="218" customFormat="1" ht="11.25">
      <c r="A51" s="271"/>
      <c r="C51" s="304"/>
      <c r="D51" s="484"/>
      <c r="E51" s="272" t="s">
        <v>197</v>
      </c>
      <c r="F51" s="305" t="str">
        <f t="shared" ref="F51:Q51" si="12">F9</f>
        <v>Jan 2022</v>
      </c>
      <c r="G51" s="305" t="str">
        <f t="shared" si="12"/>
        <v>Feb 2022</v>
      </c>
      <c r="H51" s="305" t="str">
        <f t="shared" si="12"/>
        <v>Mar 2022</v>
      </c>
      <c r="I51" s="305" t="str">
        <f t="shared" si="12"/>
        <v>Apr 2022</v>
      </c>
      <c r="J51" s="305" t="str">
        <f t="shared" si="12"/>
        <v>May 2022</v>
      </c>
      <c r="K51" s="305" t="str">
        <f t="shared" ref="K51:P51" si="13">K9</f>
        <v>Jun 2022</v>
      </c>
      <c r="L51" s="305" t="str">
        <f t="shared" si="13"/>
        <v>Jul 2022</v>
      </c>
      <c r="M51" s="305" t="str">
        <f t="shared" si="13"/>
        <v>Aug 2022</v>
      </c>
      <c r="N51" s="305" t="str">
        <f t="shared" si="13"/>
        <v>Sep 2022</v>
      </c>
      <c r="O51" s="305" t="str">
        <f t="shared" si="13"/>
        <v>Oct 2022</v>
      </c>
      <c r="P51" s="305" t="str">
        <f t="shared" si="13"/>
        <v>Nov 2022</v>
      </c>
      <c r="Q51" s="305" t="str">
        <f t="shared" si="12"/>
        <v>Dec 2022</v>
      </c>
      <c r="R51" s="274" t="str">
        <f>'2_Account Setup'!R89</f>
        <v>Total</v>
      </c>
    </row>
    <row r="52" spans="1:18" s="218" customFormat="1" ht="11.25">
      <c r="A52" s="271"/>
      <c r="C52" s="304"/>
      <c r="D52" s="484"/>
      <c r="E52" s="275" t="s">
        <v>199</v>
      </c>
      <c r="F52" s="276">
        <f>COUNTIF(F$11:F$15,"&gt;0")+COUNTIF(F$19:F$28,"&gt;0")+COUNTIF(F$32:F$38,"&gt;0")+COUNTIF(F$40:F$41,"&gt;0")+COUNTIF(F$45:F$48,"&gt;0")</f>
        <v>0</v>
      </c>
      <c r="G52" s="276">
        <f t="shared" ref="G52:Q52" si="14">COUNTIF(G$11:G$15,"&gt;0")+COUNTIF(G$19:G$28,"&gt;0")+COUNTIF(G$32:G$38,"&gt;0")+COUNTIF(G$40:G$41,"&gt;0")+COUNTIF(G$45:G$48,"&gt;0")</f>
        <v>0</v>
      </c>
      <c r="H52" s="276">
        <f t="shared" si="14"/>
        <v>0</v>
      </c>
      <c r="I52" s="276">
        <f t="shared" si="14"/>
        <v>0</v>
      </c>
      <c r="J52" s="276">
        <f t="shared" si="14"/>
        <v>0</v>
      </c>
      <c r="K52" s="276">
        <f t="shared" si="14"/>
        <v>0</v>
      </c>
      <c r="L52" s="276">
        <f t="shared" si="14"/>
        <v>0</v>
      </c>
      <c r="M52" s="276">
        <f t="shared" si="14"/>
        <v>0</v>
      </c>
      <c r="N52" s="276">
        <f t="shared" si="14"/>
        <v>0</v>
      </c>
      <c r="O52" s="276">
        <f t="shared" si="14"/>
        <v>0</v>
      </c>
      <c r="P52" s="276">
        <f t="shared" si="14"/>
        <v>0</v>
      </c>
      <c r="Q52" s="276">
        <f t="shared" si="14"/>
        <v>0</v>
      </c>
      <c r="R52" s="277">
        <f>SUM(F52:Q52)</f>
        <v>0</v>
      </c>
    </row>
    <row r="53" spans="1:18" s="218" customFormat="1" ht="11.25">
      <c r="A53" s="271"/>
      <c r="C53" s="304"/>
      <c r="D53" s="484"/>
      <c r="E53" s="275" t="s">
        <v>200</v>
      </c>
      <c r="F53" s="276">
        <f>COUNTIF(F$11:F$15,"=0")+COUNTIF(F$19:F$28,"=0")+COUNTIF(F$32:F$38,"=0")+COUNTIF(F$40:F$41,"=0")+COUNTIF(F$45:F$48,"=0")</f>
        <v>0</v>
      </c>
      <c r="G53" s="276">
        <f t="shared" ref="G53:Q53" si="15">COUNTIF(G$11:G$15,"=0")+COUNTIF(G$19:G$28,"=0")+COUNTIF(G$32:G$38,"=0")+COUNTIF(G$40:G$41,"=0")+COUNTIF(G$45:G$48,"=0")</f>
        <v>0</v>
      </c>
      <c r="H53" s="276">
        <f t="shared" si="15"/>
        <v>0</v>
      </c>
      <c r="I53" s="276">
        <f t="shared" si="15"/>
        <v>0</v>
      </c>
      <c r="J53" s="276">
        <f t="shared" si="15"/>
        <v>0</v>
      </c>
      <c r="K53" s="276">
        <f t="shared" si="15"/>
        <v>0</v>
      </c>
      <c r="L53" s="276">
        <f t="shared" si="15"/>
        <v>0</v>
      </c>
      <c r="M53" s="276">
        <f t="shared" si="15"/>
        <v>0</v>
      </c>
      <c r="N53" s="276">
        <f t="shared" si="15"/>
        <v>0</v>
      </c>
      <c r="O53" s="276">
        <f t="shared" si="15"/>
        <v>0</v>
      </c>
      <c r="P53" s="276">
        <f t="shared" si="15"/>
        <v>0</v>
      </c>
      <c r="Q53" s="276">
        <f t="shared" si="15"/>
        <v>0</v>
      </c>
      <c r="R53" s="277">
        <f>SUM(F53:Q53)</f>
        <v>0</v>
      </c>
    </row>
    <row r="54" spans="1:18" s="218" customFormat="1" ht="11.25">
      <c r="A54" s="271"/>
      <c r="C54" s="304"/>
      <c r="D54" s="484"/>
      <c r="E54" s="275" t="s">
        <v>201</v>
      </c>
      <c r="F54" s="276">
        <f>COUNTBLANK(F11:F49)-7</f>
        <v>27</v>
      </c>
      <c r="G54" s="276">
        <f t="shared" ref="G54:Q54" si="16">COUNTBLANK(G11:G49)-7</f>
        <v>27</v>
      </c>
      <c r="H54" s="276">
        <f t="shared" si="16"/>
        <v>27</v>
      </c>
      <c r="I54" s="276">
        <f t="shared" si="16"/>
        <v>27</v>
      </c>
      <c r="J54" s="276">
        <f t="shared" si="16"/>
        <v>27</v>
      </c>
      <c r="K54" s="276">
        <f t="shared" ref="K54:P54" si="17">COUNTBLANK(K11:K49)-7</f>
        <v>27</v>
      </c>
      <c r="L54" s="276">
        <f t="shared" si="17"/>
        <v>27</v>
      </c>
      <c r="M54" s="276">
        <f t="shared" si="17"/>
        <v>27</v>
      </c>
      <c r="N54" s="276">
        <f t="shared" si="17"/>
        <v>27</v>
      </c>
      <c r="O54" s="276">
        <f t="shared" si="17"/>
        <v>27</v>
      </c>
      <c r="P54" s="276">
        <f t="shared" si="17"/>
        <v>27</v>
      </c>
      <c r="Q54" s="276">
        <f t="shared" si="16"/>
        <v>27</v>
      </c>
      <c r="R54" s="277">
        <f>SUM(F54:Q54)</f>
        <v>324</v>
      </c>
    </row>
    <row r="55" spans="1:18" s="218" customFormat="1" ht="11.25">
      <c r="A55" s="271"/>
      <c r="C55" s="304"/>
      <c r="D55" s="484"/>
      <c r="E55" s="275" t="s">
        <v>202</v>
      </c>
      <c r="F55" s="276">
        <f>COUNTIF(F$11:F$15,"=na")+COUNTIF(F$19:F$28,"=na")+COUNTIF(F$32:F$38,"=na")+COUNTIF(F$40:F$41,"=na")+COUNTIF(F$45:F$48,"=na")</f>
        <v>0</v>
      </c>
      <c r="G55" s="276">
        <f t="shared" ref="G55:Q55" si="18">COUNTIF(G$11:G$15,"=na")+COUNTIF(G$19:G$28,"=na")+COUNTIF(G$32:G$38,"=na")+COUNTIF(G$40:G$41,"=na")+COUNTIF(G$45:G$48,"=na")</f>
        <v>0</v>
      </c>
      <c r="H55" s="276">
        <f t="shared" si="18"/>
        <v>0</v>
      </c>
      <c r="I55" s="276">
        <f t="shared" si="18"/>
        <v>0</v>
      </c>
      <c r="J55" s="276">
        <f t="shared" si="18"/>
        <v>0</v>
      </c>
      <c r="K55" s="276">
        <f t="shared" si="18"/>
        <v>0</v>
      </c>
      <c r="L55" s="276">
        <f t="shared" si="18"/>
        <v>0</v>
      </c>
      <c r="M55" s="276">
        <f t="shared" si="18"/>
        <v>0</v>
      </c>
      <c r="N55" s="276">
        <f t="shared" si="18"/>
        <v>0</v>
      </c>
      <c r="O55" s="276">
        <f t="shared" si="18"/>
        <v>0</v>
      </c>
      <c r="P55" s="276">
        <f t="shared" si="18"/>
        <v>0</v>
      </c>
      <c r="Q55" s="276">
        <f t="shared" si="18"/>
        <v>0</v>
      </c>
      <c r="R55" s="277">
        <f>SUM(F55:Q55)</f>
        <v>0</v>
      </c>
    </row>
    <row r="56" spans="1:18" s="218" customFormat="1" ht="11.25">
      <c r="A56" s="271"/>
      <c r="C56" s="304"/>
      <c r="D56" s="484"/>
      <c r="E56" s="278" t="s">
        <v>203</v>
      </c>
      <c r="F56" s="276">
        <f>COUNTIF(F$11:F$15,"&lt;0")+COUNTIF(F$19:F$28,"&lt;0")+COUNTIF(F$32:F$38,"&lt;0")+COUNTIF(F$40:F$41,"&lt;0")+COUNTIF(F$45:F$48,"&lt;0")</f>
        <v>0</v>
      </c>
      <c r="G56" s="276">
        <f t="shared" ref="G56:Q56" si="19">COUNTIF(G$11:G$15,"&lt;0")+COUNTIF(G$19:G$28,"&lt;0")+COUNTIF(G$32:G$38,"&lt;0")+COUNTIF(G$40:G$41,"&lt;0")+COUNTIF(G$45:G$48,"&lt;0")</f>
        <v>0</v>
      </c>
      <c r="H56" s="276">
        <f t="shared" si="19"/>
        <v>0</v>
      </c>
      <c r="I56" s="276">
        <f t="shared" si="19"/>
        <v>0</v>
      </c>
      <c r="J56" s="276">
        <f t="shared" si="19"/>
        <v>0</v>
      </c>
      <c r="K56" s="276">
        <f t="shared" si="19"/>
        <v>0</v>
      </c>
      <c r="L56" s="276">
        <f t="shared" si="19"/>
        <v>0</v>
      </c>
      <c r="M56" s="276">
        <f t="shared" si="19"/>
        <v>0</v>
      </c>
      <c r="N56" s="276">
        <f t="shared" si="19"/>
        <v>0</v>
      </c>
      <c r="O56" s="276">
        <f t="shared" si="19"/>
        <v>0</v>
      </c>
      <c r="P56" s="276">
        <f t="shared" si="19"/>
        <v>0</v>
      </c>
      <c r="Q56" s="276">
        <f t="shared" si="19"/>
        <v>0</v>
      </c>
      <c r="R56" s="279">
        <f>SUM(F56:Q56)</f>
        <v>0</v>
      </c>
    </row>
    <row r="57" spans="1:18" s="218" customFormat="1" ht="11.25">
      <c r="A57" s="271"/>
      <c r="C57" s="304"/>
      <c r="D57" s="484"/>
      <c r="E57" s="272" t="s">
        <v>204</v>
      </c>
      <c r="F57" s="280">
        <f>SUM(F52:F56)</f>
        <v>27</v>
      </c>
      <c r="G57" s="280">
        <f t="shared" ref="G57:Q57" si="20">SUM(G52:G56)</f>
        <v>27</v>
      </c>
      <c r="H57" s="280">
        <f t="shared" si="20"/>
        <v>27</v>
      </c>
      <c r="I57" s="280">
        <f t="shared" si="20"/>
        <v>27</v>
      </c>
      <c r="J57" s="280">
        <f t="shared" si="20"/>
        <v>27</v>
      </c>
      <c r="K57" s="280">
        <f t="shared" ref="K57:P57" si="21">SUM(K52:K56)</f>
        <v>27</v>
      </c>
      <c r="L57" s="280">
        <f t="shared" si="21"/>
        <v>27</v>
      </c>
      <c r="M57" s="280">
        <f t="shared" si="21"/>
        <v>27</v>
      </c>
      <c r="N57" s="280">
        <f t="shared" si="21"/>
        <v>27</v>
      </c>
      <c r="O57" s="280">
        <f t="shared" si="21"/>
        <v>27</v>
      </c>
      <c r="P57" s="280">
        <f t="shared" si="21"/>
        <v>27</v>
      </c>
      <c r="Q57" s="280">
        <f t="shared" si="20"/>
        <v>27</v>
      </c>
      <c r="R57" s="281">
        <f>SUM(R52:R56)</f>
        <v>324</v>
      </c>
    </row>
    <row r="58" spans="1:18">
      <c r="A58" s="118"/>
      <c r="C58" s="94"/>
    </row>
    <row r="59" spans="1:18">
      <c r="A59" s="118"/>
      <c r="C59" s="94"/>
    </row>
    <row r="60" spans="1:18">
      <c r="A60" s="118"/>
      <c r="C60" s="94"/>
    </row>
    <row r="61" spans="1:18">
      <c r="A61" s="118"/>
      <c r="C61" s="94"/>
    </row>
    <row r="62" spans="1:18">
      <c r="A62" s="118"/>
      <c r="C62" s="94"/>
    </row>
    <row r="63" spans="1:18">
      <c r="A63" s="118"/>
      <c r="C63" s="94"/>
    </row>
    <row r="64" spans="1:18">
      <c r="A64" s="118"/>
      <c r="C64" s="94"/>
    </row>
    <row r="65" spans="1:3">
      <c r="A65" s="118"/>
      <c r="C65" s="94"/>
    </row>
    <row r="66" spans="1:3">
      <c r="A66" s="118"/>
      <c r="C66" s="94"/>
    </row>
    <row r="67" spans="1:3">
      <c r="A67" s="118"/>
      <c r="C67" s="94"/>
    </row>
    <row r="68" spans="1:3">
      <c r="A68" s="118"/>
      <c r="C68" s="94"/>
    </row>
    <row r="69" spans="1:3">
      <c r="A69" s="118"/>
      <c r="C69" s="94"/>
    </row>
    <row r="70" spans="1:3">
      <c r="A70" s="118"/>
      <c r="C70" s="94"/>
    </row>
    <row r="71" spans="1:3">
      <c r="A71" s="118"/>
      <c r="C71" s="94"/>
    </row>
    <row r="72" spans="1:3">
      <c r="A72" s="118"/>
      <c r="C72" s="94"/>
    </row>
    <row r="73" spans="1:3">
      <c r="A73" s="118"/>
      <c r="C73" s="94"/>
    </row>
    <row r="74" spans="1:3">
      <c r="A74" s="118"/>
      <c r="C74" s="94"/>
    </row>
    <row r="75" spans="1:3">
      <c r="A75" s="118"/>
      <c r="C75" s="94"/>
    </row>
    <row r="76" spans="1:3">
      <c r="A76" s="118"/>
      <c r="C76" s="94"/>
    </row>
    <row r="77" spans="1:3">
      <c r="A77" s="118"/>
      <c r="C77" s="94"/>
    </row>
    <row r="78" spans="1:3">
      <c r="A78" s="118"/>
      <c r="C78" s="94"/>
    </row>
    <row r="79" spans="1:3">
      <c r="A79" s="118"/>
      <c r="C79" s="94"/>
    </row>
    <row r="80" spans="1:3">
      <c r="A80" s="118"/>
      <c r="C80" s="94"/>
    </row>
    <row r="81" spans="1:3">
      <c r="A81" s="118"/>
      <c r="C81" s="94"/>
    </row>
    <row r="82" spans="1:3">
      <c r="A82" s="118"/>
      <c r="C82" s="94"/>
    </row>
    <row r="83" spans="1:3">
      <c r="A83" s="118"/>
      <c r="C83" s="94"/>
    </row>
    <row r="84" spans="1:3">
      <c r="A84" s="118"/>
      <c r="C84" s="94"/>
    </row>
    <row r="85" spans="1:3">
      <c r="A85" s="118"/>
      <c r="C85" s="94"/>
    </row>
    <row r="86" spans="1:3">
      <c r="A86" s="118"/>
      <c r="C86" s="94"/>
    </row>
    <row r="87" spans="1:3">
      <c r="A87" s="118"/>
      <c r="C87" s="94"/>
    </row>
    <row r="88" spans="1:3">
      <c r="A88" s="118"/>
      <c r="C88" s="94"/>
    </row>
    <row r="89" spans="1:3">
      <c r="A89" s="118"/>
      <c r="C89" s="94"/>
    </row>
    <row r="90" spans="1:3">
      <c r="A90" s="118"/>
      <c r="C90" s="94"/>
    </row>
    <row r="91" spans="1:3">
      <c r="A91" s="118"/>
      <c r="C91" s="94"/>
    </row>
    <row r="92" spans="1:3">
      <c r="A92" s="118"/>
      <c r="C92" s="94"/>
    </row>
    <row r="93" spans="1:3">
      <c r="A93" s="118"/>
      <c r="C93" s="94"/>
    </row>
    <row r="94" spans="1:3">
      <c r="A94" s="118"/>
      <c r="C94" s="94"/>
    </row>
    <row r="95" spans="1:3">
      <c r="A95" s="118"/>
      <c r="C95" s="94"/>
    </row>
    <row r="96" spans="1:3">
      <c r="A96" s="118"/>
      <c r="C96" s="94"/>
    </row>
    <row r="97" spans="1:3">
      <c r="A97" s="118"/>
      <c r="C97" s="94"/>
    </row>
    <row r="98" spans="1:3">
      <c r="A98" s="118"/>
      <c r="C98" s="94"/>
    </row>
    <row r="99" spans="1:3">
      <c r="A99" s="118"/>
      <c r="C99" s="94"/>
    </row>
    <row r="100" spans="1:3">
      <c r="A100" s="118"/>
      <c r="C100" s="94"/>
    </row>
    <row r="101" spans="1:3">
      <c r="A101" s="118"/>
      <c r="C101" s="94"/>
    </row>
    <row r="102" spans="1:3">
      <c r="A102" s="118"/>
    </row>
    <row r="103" spans="1:3">
      <c r="A103" s="118"/>
    </row>
    <row r="104" spans="1:3">
      <c r="A104" s="118"/>
    </row>
    <row r="105" spans="1:3">
      <c r="A105" s="118"/>
    </row>
    <row r="106" spans="1:3">
      <c r="A106" s="118"/>
    </row>
    <row r="107" spans="1:3">
      <c r="A107" s="118"/>
    </row>
    <row r="108" spans="1:3">
      <c r="A108" s="118"/>
    </row>
    <row r="109" spans="1:3">
      <c r="A109" s="118"/>
    </row>
    <row r="110" spans="1:3">
      <c r="A110" s="118"/>
    </row>
    <row r="111" spans="1:3">
      <c r="A111" s="118"/>
    </row>
    <row r="112" spans="1:3">
      <c r="A112" s="118"/>
    </row>
    <row r="113" spans="1:1">
      <c r="A113" s="118"/>
    </row>
    <row r="114" spans="1:1">
      <c r="A114" s="118"/>
    </row>
    <row r="115" spans="1:1">
      <c r="A115" s="118"/>
    </row>
    <row r="116" spans="1:1">
      <c r="A116" s="118"/>
    </row>
    <row r="117" spans="1:1">
      <c r="A117" s="118"/>
    </row>
    <row r="118" spans="1:1">
      <c r="A118" s="118"/>
    </row>
    <row r="119" spans="1:1">
      <c r="A119" s="118"/>
    </row>
    <row r="120" spans="1:1">
      <c r="A120" s="118"/>
    </row>
    <row r="130" spans="1:1">
      <c r="A130" s="86"/>
    </row>
    <row r="131" spans="1:1">
      <c r="A131" s="86"/>
    </row>
    <row r="132" spans="1:1">
      <c r="A132" s="86"/>
    </row>
    <row r="133" spans="1:1">
      <c r="A133" s="86"/>
    </row>
    <row r="134" spans="1:1">
      <c r="A134" s="86"/>
    </row>
    <row r="135" spans="1:1">
      <c r="A135" s="86"/>
    </row>
    <row r="136" spans="1:1">
      <c r="A136" s="86"/>
    </row>
    <row r="137" spans="1:1">
      <c r="A137" s="86"/>
    </row>
    <row r="138" spans="1:1">
      <c r="A138" s="86"/>
    </row>
    <row r="139" spans="1:1">
      <c r="A139" s="86"/>
    </row>
    <row r="140" spans="1:1">
      <c r="A140" s="86"/>
    </row>
    <row r="141" spans="1:1">
      <c r="A141" s="86"/>
    </row>
    <row r="142" spans="1:1">
      <c r="A142" s="86"/>
    </row>
    <row r="143" spans="1:1">
      <c r="A143" s="86"/>
    </row>
    <row r="144" spans="1:1">
      <c r="A144" s="86"/>
    </row>
    <row r="145" spans="1:1">
      <c r="A145" s="86"/>
    </row>
    <row r="146" spans="1:1">
      <c r="A146" s="86"/>
    </row>
    <row r="147" spans="1:1">
      <c r="A147" s="86"/>
    </row>
    <row r="148" spans="1:1">
      <c r="A148" s="86"/>
    </row>
    <row r="149" spans="1:1">
      <c r="A149" s="86"/>
    </row>
    <row r="150" spans="1:1">
      <c r="A150" s="86"/>
    </row>
    <row r="151" spans="1:1">
      <c r="A151" s="86"/>
    </row>
    <row r="152" spans="1:1">
      <c r="A152" s="86"/>
    </row>
    <row r="153" spans="1:1">
      <c r="A153" s="86"/>
    </row>
    <row r="154" spans="1:1">
      <c r="A154" s="86"/>
    </row>
    <row r="155" spans="1:1">
      <c r="A155" s="86"/>
    </row>
    <row r="156" spans="1:1">
      <c r="A156" s="86"/>
    </row>
    <row r="157" spans="1:1">
      <c r="A157" s="86"/>
    </row>
    <row r="158" spans="1:1">
      <c r="A158" s="86"/>
    </row>
    <row r="159" spans="1:1">
      <c r="A159" s="86"/>
    </row>
    <row r="160" spans="1:1">
      <c r="A160" s="86"/>
    </row>
    <row r="161" spans="1:1">
      <c r="A161" s="86"/>
    </row>
    <row r="162" spans="1:1">
      <c r="A162" s="86"/>
    </row>
    <row r="163" spans="1:1">
      <c r="A163" s="86"/>
    </row>
    <row r="164" spans="1:1">
      <c r="A164" s="86"/>
    </row>
    <row r="165" spans="1:1">
      <c r="A165" s="86"/>
    </row>
    <row r="166" spans="1:1">
      <c r="A166" s="86"/>
    </row>
    <row r="167" spans="1:1">
      <c r="A167" s="86"/>
    </row>
    <row r="168" spans="1:1">
      <c r="A168" s="86"/>
    </row>
    <row r="169" spans="1:1">
      <c r="A169" s="86"/>
    </row>
    <row r="170" spans="1:1">
      <c r="A170" s="86"/>
    </row>
    <row r="171" spans="1:1">
      <c r="A171" s="86"/>
    </row>
    <row r="172" spans="1:1">
      <c r="A172" s="86"/>
    </row>
    <row r="173" spans="1:1">
      <c r="A173" s="86"/>
    </row>
    <row r="174" spans="1:1">
      <c r="A174" s="86"/>
    </row>
    <row r="175" spans="1:1">
      <c r="A175" s="86"/>
    </row>
    <row r="176" spans="1:1">
      <c r="A176" s="86"/>
    </row>
    <row r="177" spans="1:1">
      <c r="A177" s="86"/>
    </row>
    <row r="178" spans="1:1">
      <c r="A178" s="86"/>
    </row>
    <row r="179" spans="1:1">
      <c r="A179" s="86"/>
    </row>
    <row r="180" spans="1:1">
      <c r="A180" s="86"/>
    </row>
    <row r="181" spans="1:1">
      <c r="A181" s="86"/>
    </row>
    <row r="182" spans="1:1">
      <c r="A182" s="86"/>
    </row>
    <row r="183" spans="1:1">
      <c r="A183" s="86"/>
    </row>
    <row r="184" spans="1:1">
      <c r="A184" s="86"/>
    </row>
    <row r="185" spans="1:1">
      <c r="A185" s="86"/>
    </row>
    <row r="186" spans="1:1">
      <c r="A186" s="86"/>
    </row>
    <row r="187" spans="1:1">
      <c r="A187" s="86"/>
    </row>
    <row r="188" spans="1:1">
      <c r="A188" s="86"/>
    </row>
    <row r="189" spans="1:1">
      <c r="A189" s="86"/>
    </row>
    <row r="190" spans="1:1">
      <c r="A190" s="86"/>
    </row>
    <row r="191" spans="1:1">
      <c r="A191" s="86"/>
    </row>
    <row r="192" spans="1:1">
      <c r="A192" s="86"/>
    </row>
    <row r="193" spans="1:1">
      <c r="A193" s="86"/>
    </row>
    <row r="194" spans="1:1">
      <c r="A194" s="86"/>
    </row>
    <row r="195" spans="1:1">
      <c r="A195" s="86"/>
    </row>
    <row r="196" spans="1:1">
      <c r="A196" s="86"/>
    </row>
    <row r="197" spans="1:1">
      <c r="A197" s="86"/>
    </row>
    <row r="198" spans="1:1">
      <c r="A198" s="86"/>
    </row>
    <row r="199" spans="1:1">
      <c r="A199" s="86"/>
    </row>
    <row r="200" spans="1:1">
      <c r="A200" s="86"/>
    </row>
    <row r="201" spans="1:1">
      <c r="A201" s="86"/>
    </row>
    <row r="202" spans="1:1">
      <c r="A202" s="86"/>
    </row>
    <row r="203" spans="1:1">
      <c r="A203" s="86"/>
    </row>
    <row r="204" spans="1:1">
      <c r="A204" s="86"/>
    </row>
    <row r="205" spans="1:1">
      <c r="A205" s="86"/>
    </row>
    <row r="206" spans="1:1">
      <c r="A206" s="86"/>
    </row>
    <row r="207" spans="1:1">
      <c r="A207" s="86"/>
    </row>
    <row r="208" spans="1:1">
      <c r="A208" s="86"/>
    </row>
    <row r="209" spans="1:1">
      <c r="A209" s="86"/>
    </row>
    <row r="210" spans="1:1">
      <c r="A210" s="86"/>
    </row>
    <row r="211" spans="1:1">
      <c r="A211" s="86"/>
    </row>
    <row r="212" spans="1:1">
      <c r="A212" s="86"/>
    </row>
    <row r="213" spans="1:1">
      <c r="A213" s="86"/>
    </row>
    <row r="214" spans="1:1">
      <c r="A214" s="86"/>
    </row>
    <row r="215" spans="1:1">
      <c r="A215" s="86"/>
    </row>
    <row r="216" spans="1:1">
      <c r="A216" s="86"/>
    </row>
    <row r="217" spans="1:1">
      <c r="A217" s="86"/>
    </row>
    <row r="218" spans="1:1">
      <c r="A218" s="86"/>
    </row>
    <row r="219" spans="1:1">
      <c r="A219" s="86"/>
    </row>
    <row r="220" spans="1:1">
      <c r="A220" s="86"/>
    </row>
    <row r="221" spans="1:1">
      <c r="A221" s="86"/>
    </row>
    <row r="222" spans="1:1">
      <c r="A222" s="86"/>
    </row>
    <row r="223" spans="1:1">
      <c r="A223" s="86"/>
    </row>
    <row r="224" spans="1:1">
      <c r="A224" s="86"/>
    </row>
    <row r="225" spans="1:1">
      <c r="A225" s="86"/>
    </row>
    <row r="226" spans="1:1">
      <c r="A226" s="86"/>
    </row>
    <row r="227" spans="1:1">
      <c r="A227" s="86"/>
    </row>
    <row r="228" spans="1:1">
      <c r="A228" s="86"/>
    </row>
    <row r="229" spans="1:1">
      <c r="A229" s="86"/>
    </row>
    <row r="230" spans="1:1">
      <c r="A230" s="86"/>
    </row>
    <row r="231" spans="1:1">
      <c r="A231" s="86"/>
    </row>
    <row r="232" spans="1:1">
      <c r="A232" s="86"/>
    </row>
    <row r="233" spans="1:1">
      <c r="A233" s="86"/>
    </row>
    <row r="234" spans="1:1">
      <c r="A234" s="86"/>
    </row>
    <row r="235" spans="1:1">
      <c r="A235" s="86"/>
    </row>
    <row r="236" spans="1:1">
      <c r="A236" s="86"/>
    </row>
    <row r="237" spans="1:1">
      <c r="A237" s="86"/>
    </row>
    <row r="238" spans="1:1">
      <c r="A238" s="86"/>
    </row>
    <row r="239" spans="1:1">
      <c r="A239" s="86"/>
    </row>
    <row r="240" spans="1:1">
      <c r="A240" s="86"/>
    </row>
    <row r="241" spans="1:1">
      <c r="A241" s="86"/>
    </row>
    <row r="242" spans="1:1">
      <c r="A242" s="86"/>
    </row>
    <row r="243" spans="1:1">
      <c r="A243" s="86"/>
    </row>
    <row r="244" spans="1:1">
      <c r="A244" s="86"/>
    </row>
    <row r="245" spans="1:1">
      <c r="A245" s="86"/>
    </row>
    <row r="246" spans="1:1">
      <c r="A246" s="86"/>
    </row>
    <row r="247" spans="1:1">
      <c r="A247" s="86"/>
    </row>
    <row r="248" spans="1:1">
      <c r="A248" s="86"/>
    </row>
    <row r="249" spans="1:1">
      <c r="A249" s="86"/>
    </row>
    <row r="250" spans="1:1">
      <c r="A250" s="86"/>
    </row>
    <row r="251" spans="1:1">
      <c r="A251" s="86"/>
    </row>
    <row r="252" spans="1:1">
      <c r="A252" s="86"/>
    </row>
    <row r="253" spans="1:1">
      <c r="A253" s="86"/>
    </row>
    <row r="254" spans="1:1">
      <c r="A254" s="86"/>
    </row>
    <row r="255" spans="1:1">
      <c r="A255" s="86"/>
    </row>
    <row r="256" spans="1:1">
      <c r="A256" s="86"/>
    </row>
    <row r="257" spans="1:17">
      <c r="A257" s="86"/>
    </row>
    <row r="258" spans="1:17">
      <c r="A258" s="86"/>
    </row>
    <row r="259" spans="1:17">
      <c r="A259" s="86"/>
    </row>
    <row r="260" spans="1:17">
      <c r="A260" s="86"/>
    </row>
    <row r="261" spans="1:17">
      <c r="A261" s="86"/>
      <c r="F261" s="105"/>
      <c r="G261" s="105"/>
      <c r="H261" s="105"/>
      <c r="I261" s="105"/>
      <c r="J261" s="105"/>
      <c r="K261" s="105"/>
      <c r="L261" s="105"/>
      <c r="M261" s="105"/>
      <c r="N261" s="105"/>
      <c r="O261" s="105"/>
      <c r="P261" s="105"/>
      <c r="Q261" s="105"/>
    </row>
    <row r="262" spans="1:17">
      <c r="A262" s="86"/>
      <c r="F262" s="105"/>
      <c r="G262" s="105"/>
      <c r="H262" s="105"/>
      <c r="I262" s="105"/>
      <c r="J262" s="105"/>
      <c r="K262" s="105"/>
      <c r="L262" s="105"/>
      <c r="M262" s="105"/>
      <c r="N262" s="105"/>
      <c r="O262" s="105"/>
      <c r="P262" s="105"/>
      <c r="Q262" s="105"/>
    </row>
    <row r="263" spans="1:17">
      <c r="A263" s="86"/>
      <c r="F263" s="105"/>
      <c r="G263" s="105"/>
      <c r="H263" s="105"/>
      <c r="I263" s="105"/>
      <c r="J263" s="105"/>
      <c r="K263" s="105"/>
      <c r="L263" s="105"/>
      <c r="M263" s="105"/>
      <c r="N263" s="105"/>
      <c r="O263" s="105"/>
      <c r="P263" s="105"/>
      <c r="Q263" s="105"/>
    </row>
    <row r="264" spans="1:17">
      <c r="A264" s="86"/>
      <c r="F264" s="105"/>
      <c r="G264" s="105"/>
      <c r="H264" s="105"/>
      <c r="I264" s="105"/>
      <c r="J264" s="105"/>
      <c r="K264" s="105"/>
      <c r="L264" s="105"/>
      <c r="M264" s="105"/>
      <c r="N264" s="105"/>
      <c r="O264" s="105"/>
      <c r="P264" s="105"/>
      <c r="Q264" s="105"/>
    </row>
    <row r="265" spans="1:17">
      <c r="A265" s="86"/>
      <c r="F265" s="105"/>
      <c r="G265" s="105"/>
      <c r="H265" s="105"/>
      <c r="I265" s="105"/>
      <c r="J265" s="105"/>
      <c r="K265" s="105"/>
      <c r="L265" s="105"/>
      <c r="M265" s="105"/>
      <c r="N265" s="105"/>
      <c r="O265" s="105"/>
      <c r="P265" s="105"/>
      <c r="Q265" s="105"/>
    </row>
    <row r="266" spans="1:17">
      <c r="A266" s="86"/>
      <c r="F266" s="105"/>
      <c r="G266" s="105"/>
      <c r="H266" s="105"/>
      <c r="I266" s="105"/>
      <c r="J266" s="105"/>
      <c r="K266" s="105"/>
      <c r="L266" s="105"/>
      <c r="M266" s="105"/>
      <c r="N266" s="105"/>
      <c r="O266" s="105"/>
      <c r="P266" s="105"/>
      <c r="Q266" s="105"/>
    </row>
    <row r="267" spans="1:17">
      <c r="A267" s="86"/>
      <c r="F267" s="105"/>
      <c r="G267" s="105"/>
      <c r="H267" s="105"/>
      <c r="I267" s="105"/>
      <c r="J267" s="105"/>
      <c r="K267" s="105"/>
      <c r="L267" s="105"/>
      <c r="M267" s="105"/>
      <c r="N267" s="105"/>
      <c r="O267" s="105"/>
      <c r="P267" s="105"/>
      <c r="Q267" s="105"/>
    </row>
    <row r="268" spans="1:17">
      <c r="A268" s="86"/>
      <c r="F268" s="105"/>
      <c r="G268" s="105"/>
      <c r="H268" s="105"/>
      <c r="I268" s="105"/>
      <c r="J268" s="105"/>
      <c r="K268" s="105"/>
      <c r="L268" s="105"/>
      <c r="M268" s="105"/>
      <c r="N268" s="105"/>
      <c r="O268" s="105"/>
      <c r="P268" s="105"/>
      <c r="Q268" s="105"/>
    </row>
    <row r="269" spans="1:17">
      <c r="A269" s="86"/>
      <c r="F269" s="105"/>
      <c r="G269" s="105"/>
      <c r="H269" s="105"/>
      <c r="I269" s="105"/>
      <c r="J269" s="105"/>
      <c r="K269" s="105"/>
      <c r="L269" s="105"/>
      <c r="M269" s="105"/>
      <c r="N269" s="105"/>
      <c r="O269" s="105"/>
      <c r="P269" s="105"/>
      <c r="Q269" s="105"/>
    </row>
    <row r="270" spans="1:17">
      <c r="A270" s="86"/>
      <c r="F270" s="105"/>
      <c r="G270" s="105"/>
      <c r="H270" s="105"/>
      <c r="I270" s="105"/>
      <c r="J270" s="105"/>
      <c r="K270" s="105"/>
      <c r="L270" s="105"/>
      <c r="M270" s="105"/>
      <c r="N270" s="105"/>
      <c r="O270" s="105"/>
      <c r="P270" s="105"/>
      <c r="Q270" s="105"/>
    </row>
    <row r="271" spans="1:17">
      <c r="A271" s="86"/>
      <c r="F271" s="105"/>
      <c r="G271" s="105"/>
      <c r="H271" s="105"/>
      <c r="I271" s="105"/>
      <c r="J271" s="105"/>
      <c r="K271" s="105"/>
      <c r="L271" s="105"/>
      <c r="M271" s="105"/>
      <c r="N271" s="105"/>
      <c r="O271" s="105"/>
      <c r="P271" s="105"/>
      <c r="Q271" s="105"/>
    </row>
    <row r="272" spans="1:17">
      <c r="A272" s="86"/>
      <c r="F272" s="105"/>
      <c r="G272" s="105"/>
      <c r="H272" s="105"/>
      <c r="I272" s="105"/>
      <c r="J272" s="105"/>
      <c r="K272" s="105"/>
      <c r="L272" s="105"/>
      <c r="M272" s="105"/>
      <c r="N272" s="105"/>
      <c r="O272" s="105"/>
      <c r="P272" s="105"/>
      <c r="Q272" s="105"/>
    </row>
    <row r="273" spans="1:17">
      <c r="A273" s="86"/>
      <c r="F273" s="105"/>
      <c r="G273" s="105"/>
      <c r="H273" s="105"/>
      <c r="I273" s="105"/>
      <c r="J273" s="105"/>
      <c r="K273" s="105"/>
      <c r="L273" s="105"/>
      <c r="M273" s="105"/>
      <c r="N273" s="105"/>
      <c r="O273" s="105"/>
      <c r="P273" s="105"/>
      <c r="Q273" s="105"/>
    </row>
    <row r="274" spans="1:17">
      <c r="A274" s="86"/>
    </row>
    <row r="275" spans="1:17">
      <c r="A275" s="86"/>
    </row>
    <row r="276" spans="1:17">
      <c r="A276" s="86"/>
    </row>
    <row r="277" spans="1:17">
      <c r="A277" s="86"/>
    </row>
    <row r="278" spans="1:17">
      <c r="A278" s="86"/>
    </row>
    <row r="279" spans="1:17">
      <c r="A279" s="86"/>
    </row>
    <row r="280" spans="1:17">
      <c r="A280" s="86"/>
    </row>
    <row r="281" spans="1:17">
      <c r="A281" s="86"/>
    </row>
    <row r="282" spans="1:17">
      <c r="A282" s="86"/>
    </row>
    <row r="283" spans="1:17">
      <c r="A283" s="86"/>
    </row>
    <row r="284" spans="1:17">
      <c r="A284" s="86"/>
    </row>
    <row r="285" spans="1:17">
      <c r="A285" s="86"/>
    </row>
    <row r="286" spans="1:17">
      <c r="A286" s="86"/>
    </row>
    <row r="287" spans="1:17">
      <c r="A287" s="86"/>
    </row>
    <row r="288" spans="1:17">
      <c r="A288" s="86"/>
    </row>
    <row r="289" spans="1:1">
      <c r="A289" s="86"/>
    </row>
    <row r="292" spans="1:1">
      <c r="A292" s="86"/>
    </row>
    <row r="293" spans="1:1">
      <c r="A293" s="86"/>
    </row>
    <row r="294" spans="1:1">
      <c r="A294" s="86"/>
    </row>
    <row r="295" spans="1:1">
      <c r="A295" s="86"/>
    </row>
    <row r="296" spans="1:1">
      <c r="A296" s="86"/>
    </row>
    <row r="297" spans="1:1">
      <c r="A297" s="86"/>
    </row>
    <row r="298" spans="1:1">
      <c r="A298" s="86"/>
    </row>
    <row r="299" spans="1:1">
      <c r="A299" s="86"/>
    </row>
    <row r="300" spans="1:1">
      <c r="A300" s="86"/>
    </row>
    <row r="301" spans="1:1">
      <c r="A301" s="86"/>
    </row>
    <row r="302" spans="1:1">
      <c r="A302" s="86"/>
    </row>
    <row r="303" spans="1:1">
      <c r="A303" s="86"/>
    </row>
    <row r="304" spans="1:1">
      <c r="A304" s="86"/>
    </row>
    <row r="305" spans="1:1">
      <c r="A305" s="86"/>
    </row>
    <row r="306" spans="1:1">
      <c r="A306" s="86"/>
    </row>
    <row r="307" spans="1:1">
      <c r="A307" s="86"/>
    </row>
    <row r="308" spans="1:1">
      <c r="A308" s="86"/>
    </row>
    <row r="309" spans="1:1">
      <c r="A309" s="86"/>
    </row>
    <row r="310" spans="1:1">
      <c r="A310" s="86"/>
    </row>
    <row r="311" spans="1:1">
      <c r="A311" s="86"/>
    </row>
    <row r="312" spans="1:1">
      <c r="A312" s="86"/>
    </row>
    <row r="313" spans="1:1">
      <c r="A313" s="86"/>
    </row>
    <row r="314" spans="1:1">
      <c r="A314" s="86"/>
    </row>
    <row r="315" spans="1:1">
      <c r="A315" s="86"/>
    </row>
    <row r="316" spans="1:1">
      <c r="A316" s="86"/>
    </row>
    <row r="317" spans="1:1">
      <c r="A317" s="86"/>
    </row>
    <row r="318" spans="1:1">
      <c r="A318" s="86"/>
    </row>
    <row r="319" spans="1:1">
      <c r="A319" s="86"/>
    </row>
    <row r="320" spans="1:1">
      <c r="A320" s="86"/>
    </row>
    <row r="321" spans="1:1">
      <c r="A321" s="86"/>
    </row>
    <row r="322" spans="1:1">
      <c r="A322" s="86"/>
    </row>
    <row r="323" spans="1:1">
      <c r="A323" s="86"/>
    </row>
    <row r="324" spans="1:1">
      <c r="A324" s="86"/>
    </row>
    <row r="325" spans="1:1">
      <c r="A325" s="86"/>
    </row>
    <row r="326" spans="1:1">
      <c r="A326" s="86"/>
    </row>
    <row r="327" spans="1:1">
      <c r="A327" s="86"/>
    </row>
    <row r="328" spans="1:1">
      <c r="A328" s="86"/>
    </row>
    <row r="329" spans="1:1">
      <c r="A329" s="86"/>
    </row>
    <row r="330" spans="1:1">
      <c r="A330" s="86"/>
    </row>
    <row r="331" spans="1:1">
      <c r="A331" s="86"/>
    </row>
    <row r="332" spans="1:1">
      <c r="A332" s="86"/>
    </row>
    <row r="333" spans="1:1">
      <c r="A333" s="86"/>
    </row>
    <row r="334" spans="1:1">
      <c r="A334" s="86"/>
    </row>
    <row r="335" spans="1:1">
      <c r="A335" s="86"/>
    </row>
    <row r="336" spans="1:1">
      <c r="A336" s="86"/>
    </row>
    <row r="337" spans="1:1">
      <c r="A337" s="86"/>
    </row>
    <row r="338" spans="1:1">
      <c r="A338" s="86"/>
    </row>
    <row r="339" spans="1:1">
      <c r="A339" s="86"/>
    </row>
    <row r="340" spans="1:1">
      <c r="A340" s="86"/>
    </row>
    <row r="341" spans="1:1">
      <c r="A341" s="86"/>
    </row>
    <row r="342" spans="1:1">
      <c r="A342" s="86"/>
    </row>
    <row r="343" spans="1:1">
      <c r="A343" s="86"/>
    </row>
    <row r="431" spans="1:1">
      <c r="A431" s="86"/>
    </row>
    <row r="432" spans="1:1">
      <c r="A432" s="86"/>
    </row>
    <row r="433" spans="1:1">
      <c r="A433" s="86"/>
    </row>
    <row r="434" spans="1:1">
      <c r="A434" s="86"/>
    </row>
    <row r="435" spans="1:1">
      <c r="A435" s="86"/>
    </row>
    <row r="436" spans="1:1">
      <c r="A436" s="86"/>
    </row>
    <row r="437" spans="1:1">
      <c r="A437" s="86"/>
    </row>
    <row r="438" spans="1:1">
      <c r="A438" s="86"/>
    </row>
    <row r="439" spans="1:1">
      <c r="A439" s="86"/>
    </row>
    <row r="440" spans="1:1">
      <c r="A440" s="86"/>
    </row>
    <row r="441" spans="1:1">
      <c r="A441" s="86"/>
    </row>
    <row r="442" spans="1:1">
      <c r="A442" s="86"/>
    </row>
    <row r="443" spans="1:1">
      <c r="A443" s="86"/>
    </row>
    <row r="444" spans="1:1">
      <c r="A444" s="86"/>
    </row>
    <row r="445" spans="1:1">
      <c r="A445" s="86"/>
    </row>
    <row r="446" spans="1:1">
      <c r="A446" s="86"/>
    </row>
    <row r="447" spans="1:1">
      <c r="A447" s="86"/>
    </row>
    <row r="448" spans="1:1">
      <c r="A448" s="86"/>
    </row>
    <row r="449" spans="1:1">
      <c r="A449" s="86"/>
    </row>
    <row r="450" spans="1:1">
      <c r="A450" s="86"/>
    </row>
    <row r="451" spans="1:1">
      <c r="A451" s="86"/>
    </row>
    <row r="452" spans="1:1">
      <c r="A452" s="86"/>
    </row>
    <row r="453" spans="1:1">
      <c r="A453" s="86"/>
    </row>
    <row r="454" spans="1:1">
      <c r="A454" s="86"/>
    </row>
    <row r="455" spans="1:1">
      <c r="A455" s="86"/>
    </row>
    <row r="456" spans="1:1">
      <c r="A456" s="86"/>
    </row>
    <row r="457" spans="1:1">
      <c r="A457" s="86"/>
    </row>
    <row r="458" spans="1:1">
      <c r="A458" s="86"/>
    </row>
    <row r="459" spans="1:1">
      <c r="A459" s="86"/>
    </row>
    <row r="460" spans="1:1">
      <c r="A460" s="86"/>
    </row>
    <row r="461" spans="1:1">
      <c r="A461" s="86"/>
    </row>
    <row r="462" spans="1:1">
      <c r="A462" s="86"/>
    </row>
    <row r="463" spans="1:1">
      <c r="A463" s="86"/>
    </row>
    <row r="464" spans="1:1">
      <c r="A464" s="86"/>
    </row>
    <row r="465" spans="1:1">
      <c r="A465" s="86"/>
    </row>
    <row r="466" spans="1:1">
      <c r="A466" s="86"/>
    </row>
    <row r="467" spans="1:1">
      <c r="A467" s="86"/>
    </row>
    <row r="468" spans="1:1">
      <c r="A468" s="86"/>
    </row>
    <row r="469" spans="1:1">
      <c r="A469" s="86"/>
    </row>
    <row r="470" spans="1:1">
      <c r="A470" s="86"/>
    </row>
    <row r="471" spans="1:1">
      <c r="A471" s="86"/>
    </row>
    <row r="472" spans="1:1">
      <c r="A472" s="86"/>
    </row>
    <row r="473" spans="1:1">
      <c r="A473" s="86"/>
    </row>
    <row r="474" spans="1:1">
      <c r="A474" s="86"/>
    </row>
    <row r="475" spans="1:1">
      <c r="A475" s="86"/>
    </row>
    <row r="476" spans="1:1">
      <c r="A476" s="86"/>
    </row>
    <row r="477" spans="1:1">
      <c r="A477" s="86"/>
    </row>
    <row r="478" spans="1:1">
      <c r="A478" s="86"/>
    </row>
    <row r="479" spans="1:1">
      <c r="A479" s="86"/>
    </row>
    <row r="480" spans="1:1">
      <c r="A480" s="86"/>
    </row>
    <row r="481" spans="1:1">
      <c r="A481" s="86"/>
    </row>
    <row r="482" spans="1:1">
      <c r="A482" s="86"/>
    </row>
    <row r="483" spans="1:1">
      <c r="A483" s="86"/>
    </row>
    <row r="484" spans="1:1">
      <c r="A484" s="86"/>
    </row>
    <row r="485" spans="1:1">
      <c r="A485" s="86"/>
    </row>
    <row r="486" spans="1:1">
      <c r="A486" s="86"/>
    </row>
    <row r="487" spans="1:1">
      <c r="A487" s="86"/>
    </row>
    <row r="488" spans="1:1">
      <c r="A488" s="86"/>
    </row>
    <row r="489" spans="1:1">
      <c r="A489" s="86"/>
    </row>
    <row r="490" spans="1:1">
      <c r="A490" s="86"/>
    </row>
    <row r="491" spans="1:1">
      <c r="A491" s="86"/>
    </row>
    <row r="492" spans="1:1">
      <c r="A492" s="86"/>
    </row>
    <row r="493" spans="1:1">
      <c r="A493" s="86"/>
    </row>
    <row r="494" spans="1:1">
      <c r="A494" s="86"/>
    </row>
    <row r="495" spans="1:1">
      <c r="A495" s="86"/>
    </row>
    <row r="496" spans="1:1">
      <c r="A496" s="86"/>
    </row>
    <row r="497" spans="1:1">
      <c r="A497" s="86"/>
    </row>
    <row r="498" spans="1:1">
      <c r="A498" s="86"/>
    </row>
    <row r="499" spans="1:1">
      <c r="A499" s="86"/>
    </row>
    <row r="500" spans="1:1">
      <c r="A500" s="86"/>
    </row>
    <row r="501" spans="1:1">
      <c r="A501" s="86"/>
    </row>
    <row r="502" spans="1:1">
      <c r="A502" s="86"/>
    </row>
    <row r="503" spans="1:1">
      <c r="A503" s="86"/>
    </row>
    <row r="504" spans="1:1">
      <c r="A504" s="86"/>
    </row>
    <row r="505" spans="1:1">
      <c r="A505" s="86"/>
    </row>
    <row r="506" spans="1:1">
      <c r="A506" s="86"/>
    </row>
    <row r="507" spans="1:1">
      <c r="A507" s="86"/>
    </row>
    <row r="508" spans="1:1">
      <c r="A508" s="86"/>
    </row>
    <row r="509" spans="1:1">
      <c r="A509" s="86"/>
    </row>
    <row r="510" spans="1:1">
      <c r="A510" s="86"/>
    </row>
    <row r="511" spans="1:1">
      <c r="A511" s="86"/>
    </row>
    <row r="512" spans="1:1">
      <c r="A512" s="86"/>
    </row>
    <row r="513" spans="1:1">
      <c r="A513" s="86"/>
    </row>
    <row r="514" spans="1:1">
      <c r="A514" s="86"/>
    </row>
    <row r="515" spans="1:1">
      <c r="A515" s="86"/>
    </row>
    <row r="516" spans="1:1">
      <c r="A516" s="86"/>
    </row>
    <row r="517" spans="1:1">
      <c r="A517" s="86"/>
    </row>
    <row r="518" spans="1:1">
      <c r="A518" s="86"/>
    </row>
    <row r="519" spans="1:1">
      <c r="A519" s="86"/>
    </row>
    <row r="520" spans="1:1">
      <c r="A520" s="86"/>
    </row>
    <row r="521" spans="1:1">
      <c r="A521" s="86"/>
    </row>
    <row r="522" spans="1:1">
      <c r="A522" s="86"/>
    </row>
    <row r="523" spans="1:1">
      <c r="A523" s="86"/>
    </row>
    <row r="524" spans="1:1">
      <c r="A524" s="86"/>
    </row>
    <row r="525" spans="1:1">
      <c r="A525" s="86"/>
    </row>
    <row r="526" spans="1:1">
      <c r="A526" s="86"/>
    </row>
    <row r="527" spans="1:1">
      <c r="A527" s="86"/>
    </row>
    <row r="528" spans="1:1">
      <c r="A528" s="86"/>
    </row>
    <row r="529" spans="1:1">
      <c r="A529" s="86"/>
    </row>
    <row r="530" spans="1:1">
      <c r="A530" s="86"/>
    </row>
    <row r="531" spans="1:1">
      <c r="A531" s="86"/>
    </row>
    <row r="532" spans="1:1">
      <c r="A532" s="86"/>
    </row>
    <row r="533" spans="1:1">
      <c r="A533" s="86"/>
    </row>
    <row r="534" spans="1:1">
      <c r="A534" s="86"/>
    </row>
    <row r="535" spans="1:1">
      <c r="A535" s="86"/>
    </row>
    <row r="536" spans="1:1">
      <c r="A536" s="86"/>
    </row>
    <row r="537" spans="1:1">
      <c r="A537" s="86"/>
    </row>
    <row r="538" spans="1:1">
      <c r="A538" s="86"/>
    </row>
    <row r="539" spans="1:1">
      <c r="A539" s="86"/>
    </row>
    <row r="540" spans="1:1">
      <c r="A540" s="86"/>
    </row>
    <row r="541" spans="1:1">
      <c r="A541" s="86"/>
    </row>
    <row r="542" spans="1:1">
      <c r="A542" s="86"/>
    </row>
    <row r="543" spans="1:1">
      <c r="A543" s="86"/>
    </row>
    <row r="544" spans="1:1">
      <c r="A544" s="86"/>
    </row>
    <row r="545" spans="1:1">
      <c r="A545" s="86"/>
    </row>
    <row r="546" spans="1:1">
      <c r="A546" s="86"/>
    </row>
    <row r="547" spans="1:1">
      <c r="A547" s="86"/>
    </row>
    <row r="548" spans="1:1">
      <c r="A548" s="86"/>
    </row>
    <row r="549" spans="1:1">
      <c r="A549" s="86"/>
    </row>
    <row r="550" spans="1:1">
      <c r="A550" s="86"/>
    </row>
    <row r="551" spans="1:1">
      <c r="A551" s="86"/>
    </row>
    <row r="552" spans="1:1">
      <c r="A552" s="86"/>
    </row>
    <row r="553" spans="1:1">
      <c r="A553" s="86"/>
    </row>
    <row r="554" spans="1:1">
      <c r="A554" s="86"/>
    </row>
    <row r="555" spans="1:1">
      <c r="A555" s="86"/>
    </row>
    <row r="556" spans="1:1">
      <c r="A556" s="86"/>
    </row>
    <row r="557" spans="1:1">
      <c r="A557" s="86"/>
    </row>
    <row r="558" spans="1:1">
      <c r="A558" s="86"/>
    </row>
    <row r="559" spans="1:1">
      <c r="A559" s="86"/>
    </row>
    <row r="560" spans="1:1">
      <c r="A560" s="86"/>
    </row>
    <row r="561" spans="1:1">
      <c r="A561" s="86"/>
    </row>
    <row r="562" spans="1:1">
      <c r="A562" s="86"/>
    </row>
    <row r="563" spans="1:1">
      <c r="A563" s="86"/>
    </row>
    <row r="564" spans="1:1">
      <c r="A564" s="86"/>
    </row>
    <row r="565" spans="1:1">
      <c r="A565" s="86"/>
    </row>
    <row r="566" spans="1:1">
      <c r="A566" s="86"/>
    </row>
    <row r="567" spans="1:1">
      <c r="A567" s="86"/>
    </row>
    <row r="568" spans="1:1">
      <c r="A568" s="86"/>
    </row>
    <row r="569" spans="1:1">
      <c r="A569" s="86"/>
    </row>
    <row r="570" spans="1:1">
      <c r="A570" s="86"/>
    </row>
    <row r="571" spans="1:1">
      <c r="A571" s="86"/>
    </row>
    <row r="572" spans="1:1">
      <c r="A572" s="86"/>
    </row>
    <row r="573" spans="1:1">
      <c r="A573" s="86"/>
    </row>
    <row r="574" spans="1:1">
      <c r="A574" s="86"/>
    </row>
    <row r="575" spans="1:1">
      <c r="A575" s="86"/>
    </row>
    <row r="576" spans="1:1">
      <c r="A576" s="86"/>
    </row>
    <row r="577" spans="1:1">
      <c r="A577" s="86"/>
    </row>
    <row r="578" spans="1:1">
      <c r="A578" s="86"/>
    </row>
    <row r="579" spans="1:1">
      <c r="A579" s="86"/>
    </row>
    <row r="580" spans="1:1">
      <c r="A580" s="86"/>
    </row>
    <row r="581" spans="1:1">
      <c r="A581" s="86"/>
    </row>
    <row r="582" spans="1:1">
      <c r="A582" s="86"/>
    </row>
    <row r="583" spans="1:1">
      <c r="A583" s="86"/>
    </row>
    <row r="584" spans="1:1">
      <c r="A584" s="86"/>
    </row>
    <row r="585" spans="1:1">
      <c r="A585" s="86"/>
    </row>
    <row r="586" spans="1:1">
      <c r="A586" s="86"/>
    </row>
    <row r="587" spans="1:1">
      <c r="A587" s="86"/>
    </row>
    <row r="588" spans="1:1">
      <c r="A588" s="86"/>
    </row>
    <row r="589" spans="1:1">
      <c r="A589" s="86"/>
    </row>
    <row r="590" spans="1:1">
      <c r="A590" s="86"/>
    </row>
    <row r="591" spans="1:1">
      <c r="A591" s="86"/>
    </row>
    <row r="592" spans="1:1">
      <c r="A592" s="86"/>
    </row>
    <row r="593" spans="1:1">
      <c r="A593" s="86"/>
    </row>
    <row r="594" spans="1:1">
      <c r="A594" s="86"/>
    </row>
    <row r="595" spans="1:1">
      <c r="A595" s="86"/>
    </row>
    <row r="596" spans="1:1">
      <c r="A596" s="86"/>
    </row>
    <row r="597" spans="1:1">
      <c r="A597" s="86"/>
    </row>
    <row r="598" spans="1:1">
      <c r="A598" s="86"/>
    </row>
    <row r="599" spans="1:1">
      <c r="A599" s="86"/>
    </row>
    <row r="600" spans="1:1">
      <c r="A600" s="86"/>
    </row>
    <row r="601" spans="1:1">
      <c r="A601" s="86"/>
    </row>
    <row r="602" spans="1:1">
      <c r="A602" s="86"/>
    </row>
    <row r="603" spans="1:1">
      <c r="A603" s="86"/>
    </row>
    <row r="604" spans="1:1">
      <c r="A604" s="86"/>
    </row>
    <row r="605" spans="1:1">
      <c r="A605" s="86"/>
    </row>
    <row r="606" spans="1:1">
      <c r="A606" s="86"/>
    </row>
    <row r="607" spans="1:1">
      <c r="A607" s="86"/>
    </row>
    <row r="608" spans="1:1">
      <c r="A608" s="86"/>
    </row>
  </sheetData>
  <sheetProtection selectLockedCells="1" sort="0" autoFilter="0"/>
  <protectedRanges>
    <protectedRange sqref="D44:D49 F49:Q49 F44:Q44" name="Data Entry 14.21_2_2"/>
    <protectedRange sqref="D19:D28 D32:D41" name="Data Entry 12_2_1"/>
    <protectedRange sqref="D18 D31 F10:Q10 D10:D16 F31:Q31 F16:Q16 F18:Q18" name="Data Entry 1.10_2_1"/>
    <protectedRange sqref="C6" name="Entity Code_1"/>
    <protectedRange sqref="F19:Q28" name="Data Entry 12_2"/>
    <protectedRange sqref="G11:Q15" name="Data Entry 1.10_2_3"/>
    <protectedRange sqref="F11:F15" name="Data Entry 1.10_2_3_1"/>
    <protectedRange sqref="H32:Q33" name="Data Entry 1.10_2_2_4"/>
    <protectedRange sqref="F32:G33" name="Data Entry 1.10_2_2_1_4"/>
    <protectedRange sqref="H34:Q38" name="Data Entry 1.10_2_2_5"/>
    <protectedRange sqref="F34:G38" name="Data Entry 1.10_2_2_1_5"/>
    <protectedRange sqref="G40:Q41" name="Data Entry 1.10_2_2_6"/>
    <protectedRange sqref="F40:F41" name="Data Entry 1.10_2_2_1_6"/>
    <protectedRange sqref="G45:Q48" name="Data Entry 14.21_2_1"/>
    <protectedRange sqref="F45:F48" name="Data Entry 14.21_2_1_1_2"/>
  </protectedRanges>
  <mergeCells count="3">
    <mergeCell ref="F1:J1"/>
    <mergeCell ref="A4:B5"/>
    <mergeCell ref="F2:I4"/>
  </mergeCells>
  <dataValidations count="2">
    <dataValidation type="custom" allowBlank="1" showInputMessage="1" showErrorMessage="1" errorTitle="Invalid Entry" error="The value in these cells must be either:_x000a__x000a_1. A number (including zero)_x000a__x000a_or_x000a__x000a_2. The text &quot;na&quot; (no spaces, no quotes, lowercase, no slash sign)_x000a__x000a_-Please insert any comments in the comment box in Column T-_x000a__x000a_" sqref="F31:Q42 F18:Q29 F16:Q16 F44:Q49 F10:Q14" xr:uid="{00000000-0002-0000-0400-000000000000}">
      <formula1>OR((F10="na"),(ISNUMBER(F10)))</formula1>
    </dataValidation>
    <dataValidation allowBlank="1" showInputMessage="1" showErrorMessage="1" promptTitle="Help Text:" prompt="Default = 0" sqref="E15:Q15" xr:uid="{B9E873CE-0F5D-428E-A37B-3C2A340D97AC}"/>
  </dataValidations>
  <pageMargins left="0.25" right="0.25" top="0.5" bottom="0.75" header="0.3" footer="0.3"/>
  <pageSetup paperSize="5" scale="62" fitToHeight="0" orientation="landscape" r:id="rId1"/>
  <headerFooter alignWithMargins="0">
    <oddFooter>&amp;L&amp;F&amp;CConfidential &amp;&amp; Proprietary
Copyright 2019
 Hitachi Consulting&amp;RPage &amp;P of &amp;N</oddFooter>
  </headerFooter>
  <ignoredErrors>
    <ignoredError sqref="Q57 F57:J57" unlocked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F0"/>
    <pageSetUpPr fitToPage="1"/>
  </sheetPr>
  <dimension ref="A1:R629"/>
  <sheetViews>
    <sheetView topLeftCell="B1" zoomScale="90" zoomScaleNormal="90" workbookViewId="0">
      <pane ySplit="9" topLeftCell="A10" activePane="bottomLeft" state="frozen"/>
      <selection pane="bottomLeft" activeCell="F10" sqref="F10"/>
      <selection activeCell="K12" sqref="K12"/>
    </sheetView>
  </sheetViews>
  <sheetFormatPr defaultColWidth="9.28515625" defaultRowHeight="11.25" outlineLevelRow="1" outlineLevelCol="1"/>
  <cols>
    <col min="1" max="1" width="15.42578125" style="98" customWidth="1"/>
    <col min="2" max="2" width="20.7109375" style="86" customWidth="1"/>
    <col min="3" max="3" width="10.7109375" style="86" customWidth="1"/>
    <col min="4" max="4" width="55.5703125" style="86" hidden="1" customWidth="1" outlineLevel="1"/>
    <col min="5" max="5" width="55.5703125" style="86" customWidth="1" collapsed="1"/>
    <col min="6" max="6" width="15" style="86" customWidth="1"/>
    <col min="7" max="7" width="13.28515625" style="86" bestFit="1" customWidth="1"/>
    <col min="8" max="8" width="14.140625" style="86" bestFit="1" customWidth="1"/>
    <col min="9" max="17" width="12.7109375" style="86" customWidth="1"/>
    <col min="18" max="18" width="30.5703125" style="86" customWidth="1"/>
    <col min="19" max="16384" width="9.28515625" style="86"/>
  </cols>
  <sheetData>
    <row r="1" spans="1:18" ht="15" customHeight="1">
      <c r="A1" s="86"/>
      <c r="D1" s="104"/>
      <c r="E1" s="490"/>
      <c r="F1" s="839"/>
      <c r="G1" s="839"/>
      <c r="H1" s="839"/>
      <c r="I1" s="839"/>
      <c r="J1" s="839"/>
      <c r="K1" s="541"/>
      <c r="L1" s="541"/>
      <c r="M1" s="541"/>
      <c r="N1" s="541"/>
      <c r="O1" s="541"/>
      <c r="P1" s="541"/>
      <c r="Q1" s="110"/>
    </row>
    <row r="2" spans="1:18" ht="15" customHeight="1">
      <c r="A2" s="86"/>
      <c r="D2" s="104"/>
      <c r="E2" s="482"/>
      <c r="F2" s="838" t="s">
        <v>325</v>
      </c>
      <c r="G2" s="838"/>
      <c r="H2" s="838"/>
      <c r="I2" s="838"/>
      <c r="J2" s="838"/>
      <c r="K2" s="838"/>
      <c r="L2" s="838"/>
      <c r="M2" s="838"/>
      <c r="N2" s="838"/>
      <c r="O2" s="838"/>
      <c r="P2" s="838"/>
      <c r="Q2" s="838"/>
    </row>
    <row r="3" spans="1:18" ht="15" customHeight="1">
      <c r="A3" s="86"/>
      <c r="D3" s="104"/>
      <c r="E3" s="482"/>
      <c r="F3" s="838"/>
      <c r="G3" s="838"/>
      <c r="H3" s="838"/>
      <c r="I3" s="838"/>
      <c r="J3" s="838"/>
      <c r="K3" s="838"/>
      <c r="L3" s="838"/>
      <c r="M3" s="838"/>
      <c r="N3" s="838"/>
      <c r="O3" s="838"/>
      <c r="P3" s="838"/>
      <c r="Q3" s="838"/>
    </row>
    <row r="4" spans="1:18" ht="15" customHeight="1" outlineLevel="1">
      <c r="A4" s="840" t="s">
        <v>33</v>
      </c>
      <c r="B4" s="840"/>
      <c r="C4" s="112"/>
      <c r="D4" s="104"/>
      <c r="E4" s="482"/>
      <c r="F4" s="838"/>
      <c r="G4" s="838"/>
      <c r="H4" s="838"/>
      <c r="I4" s="838"/>
      <c r="J4" s="838"/>
      <c r="K4" s="838"/>
      <c r="L4" s="838"/>
      <c r="M4" s="838"/>
      <c r="N4" s="838"/>
      <c r="O4" s="838"/>
      <c r="P4" s="838"/>
      <c r="Q4" s="838"/>
    </row>
    <row r="5" spans="1:18" ht="15" customHeight="1" outlineLevel="1">
      <c r="A5" s="840"/>
      <c r="B5" s="840"/>
      <c r="C5" s="101"/>
      <c r="D5" s="104"/>
      <c r="E5" s="482"/>
      <c r="F5" s="837"/>
      <c r="G5" s="837"/>
      <c r="H5" s="837"/>
      <c r="I5" s="837"/>
      <c r="J5" s="837"/>
      <c r="K5" s="482"/>
      <c r="L5" s="482"/>
      <c r="M5" s="482"/>
      <c r="N5" s="482"/>
      <c r="O5" s="482"/>
      <c r="P5" s="482"/>
      <c r="Q5" s="110"/>
    </row>
    <row r="6" spans="1:18" ht="15" customHeight="1" outlineLevel="1">
      <c r="B6" s="128"/>
      <c r="D6" s="102"/>
      <c r="E6" s="153" t="str">
        <f>CONCATENATE("Section Completion Rate:  ",ROUND(SUM((R55+R56+R58)/R60)*100,0),"%")</f>
        <v>Section Completion Rate:  3%</v>
      </c>
      <c r="F6" s="172" t="str">
        <f>'2_Account Setup'!F6</f>
        <v xml:space="preserve"> Data Entry</v>
      </c>
      <c r="G6" s="171"/>
      <c r="H6" s="171"/>
      <c r="I6" s="171"/>
      <c r="J6" s="171"/>
      <c r="K6" s="171"/>
      <c r="L6" s="171"/>
      <c r="M6" s="171"/>
      <c r="N6" s="171"/>
      <c r="O6" s="171"/>
      <c r="P6" s="171"/>
      <c r="Q6" s="768"/>
      <c r="R6" s="82" t="str">
        <f>'2_Account Setup'!R6</f>
        <v>Comments</v>
      </c>
    </row>
    <row r="7" spans="1:18" ht="15" customHeight="1" outlineLevel="1">
      <c r="D7" s="102"/>
      <c r="F7" s="173" t="str">
        <f>'2_Account Setup'!F7</f>
        <v>Calculations</v>
      </c>
      <c r="G7" s="150"/>
      <c r="H7" s="150"/>
      <c r="I7" s="150"/>
      <c r="J7" s="150"/>
      <c r="K7" s="150"/>
      <c r="L7" s="150"/>
      <c r="M7" s="150"/>
      <c r="N7" s="150"/>
      <c r="O7" s="150"/>
      <c r="P7" s="150"/>
      <c r="Q7" s="150"/>
      <c r="R7" s="83"/>
    </row>
    <row r="8" spans="1:18" ht="15" customHeight="1" outlineLevel="1">
      <c r="C8" s="94"/>
      <c r="F8" s="134" t="s">
        <v>36</v>
      </c>
    </row>
    <row r="9" spans="1:18" s="102" customFormat="1" ht="15" customHeight="1">
      <c r="A9" s="516" t="str">
        <f>'2_Account Setup'!A9</f>
        <v>Subgroup</v>
      </c>
      <c r="B9" s="91" t="str">
        <f>'2_Account Setup'!B9</f>
        <v>Data Item</v>
      </c>
      <c r="C9" s="91" t="s">
        <v>37</v>
      </c>
      <c r="D9" s="91" t="str">
        <f>'2_Account Setup'!D9</f>
        <v>Applicable Metrics</v>
      </c>
      <c r="E9" s="91" t="str">
        <f>'2_Account Setup'!E9</f>
        <v>Item Detail</v>
      </c>
      <c r="F9" s="92" t="s">
        <v>39</v>
      </c>
      <c r="G9" s="92" t="s">
        <v>40</v>
      </c>
      <c r="H9" s="92" t="s">
        <v>41</v>
      </c>
      <c r="I9" s="92" t="s">
        <v>42</v>
      </c>
      <c r="J9" s="92" t="s">
        <v>43</v>
      </c>
      <c r="K9" s="92" t="s">
        <v>44</v>
      </c>
      <c r="L9" s="92" t="s">
        <v>45</v>
      </c>
      <c r="M9" s="92" t="s">
        <v>46</v>
      </c>
      <c r="N9" s="92" t="s">
        <v>47</v>
      </c>
      <c r="O9" s="92" t="s">
        <v>48</v>
      </c>
      <c r="P9" s="92" t="s">
        <v>49</v>
      </c>
      <c r="Q9" s="92" t="s">
        <v>50</v>
      </c>
      <c r="R9" s="91" t="str">
        <f>'2_Account Setup'!R9</f>
        <v>Comments</v>
      </c>
    </row>
    <row r="10" spans="1:18" s="218" customFormat="1" ht="22.5">
      <c r="A10" s="514" t="s">
        <v>326</v>
      </c>
      <c r="B10" s="306" t="s">
        <v>327</v>
      </c>
      <c r="C10" s="307">
        <v>40</v>
      </c>
      <c r="D10" s="309" t="s">
        <v>328</v>
      </c>
      <c r="E10" s="423" t="s">
        <v>329</v>
      </c>
      <c r="F10" s="427"/>
      <c r="G10" s="308"/>
      <c r="H10" s="308"/>
      <c r="I10" s="308"/>
      <c r="J10" s="308"/>
      <c r="K10" s="308"/>
      <c r="L10" s="308"/>
      <c r="M10" s="308"/>
      <c r="N10" s="308"/>
      <c r="O10" s="308"/>
      <c r="P10" s="308"/>
      <c r="Q10" s="733"/>
      <c r="R10" s="725"/>
    </row>
    <row r="11" spans="1:18" s="218" customFormat="1" ht="22.5">
      <c r="A11" s="517"/>
      <c r="B11" s="106" t="s">
        <v>330</v>
      </c>
      <c r="C11" s="310">
        <v>40.1</v>
      </c>
      <c r="D11" s="312" t="s">
        <v>331</v>
      </c>
      <c r="E11" s="423" t="s">
        <v>332</v>
      </c>
      <c r="F11" s="428"/>
      <c r="G11" s="311"/>
      <c r="H11" s="311"/>
      <c r="I11" s="311"/>
      <c r="J11" s="311"/>
      <c r="K11" s="311"/>
      <c r="L11" s="311"/>
      <c r="M11" s="311"/>
      <c r="N11" s="311"/>
      <c r="O11" s="311"/>
      <c r="P11" s="311"/>
      <c r="Q11" s="734"/>
      <c r="R11" s="726"/>
    </row>
    <row r="12" spans="1:18" s="218" customFormat="1" ht="22.5">
      <c r="A12" s="518" t="s">
        <v>326</v>
      </c>
      <c r="B12" s="502" t="s">
        <v>333</v>
      </c>
      <c r="C12" s="313">
        <v>41</v>
      </c>
      <c r="D12" s="315" t="s">
        <v>334</v>
      </c>
      <c r="E12" s="423" t="s">
        <v>335</v>
      </c>
      <c r="F12" s="429"/>
      <c r="G12" s="314"/>
      <c r="H12" s="314"/>
      <c r="I12" s="314"/>
      <c r="J12" s="314"/>
      <c r="K12" s="314"/>
      <c r="L12" s="314"/>
      <c r="M12" s="314"/>
      <c r="N12" s="314"/>
      <c r="O12" s="314"/>
      <c r="P12" s="314"/>
      <c r="Q12" s="735"/>
      <c r="R12" s="727"/>
    </row>
    <row r="13" spans="1:18" s="218" customFormat="1" ht="22.5">
      <c r="A13" s="514" t="s">
        <v>326</v>
      </c>
      <c r="B13" s="214" t="s">
        <v>336</v>
      </c>
      <c r="C13" s="795"/>
      <c r="D13" s="217"/>
      <c r="E13" s="423" t="s">
        <v>337</v>
      </c>
      <c r="F13" s="215"/>
      <c r="G13" s="216"/>
      <c r="H13" s="216"/>
      <c r="I13" s="216"/>
      <c r="J13" s="216"/>
      <c r="K13" s="216"/>
      <c r="L13" s="216"/>
      <c r="M13" s="216"/>
      <c r="N13" s="216"/>
      <c r="O13" s="216"/>
      <c r="P13" s="216"/>
      <c r="Q13" s="685"/>
      <c r="R13" s="663"/>
    </row>
    <row r="14" spans="1:18" s="218" customFormat="1" ht="12.75" customHeight="1">
      <c r="A14" s="514"/>
      <c r="B14" s="220"/>
      <c r="C14" s="463" t="s">
        <v>338</v>
      </c>
      <c r="D14" s="217" t="s">
        <v>339</v>
      </c>
      <c r="E14" s="238" t="s">
        <v>340</v>
      </c>
      <c r="F14" s="427"/>
      <c r="G14" s="308"/>
      <c r="H14" s="308"/>
      <c r="I14" s="308"/>
      <c r="J14" s="308"/>
      <c r="K14" s="308"/>
      <c r="L14" s="308"/>
      <c r="M14" s="308"/>
      <c r="N14" s="308"/>
      <c r="O14" s="308"/>
      <c r="P14" s="308"/>
      <c r="Q14" s="733"/>
      <c r="R14" s="728"/>
    </row>
    <row r="15" spans="1:18" s="218" customFormat="1" ht="12.75" customHeight="1">
      <c r="A15" s="514"/>
      <c r="B15" s="220"/>
      <c r="C15" s="463" t="s">
        <v>341</v>
      </c>
      <c r="D15" s="217" t="s">
        <v>339</v>
      </c>
      <c r="E15" s="223" t="s">
        <v>342</v>
      </c>
      <c r="F15" s="429"/>
      <c r="G15" s="314"/>
      <c r="H15" s="314"/>
      <c r="I15" s="314"/>
      <c r="J15" s="314"/>
      <c r="K15" s="314"/>
      <c r="L15" s="314"/>
      <c r="M15" s="314"/>
      <c r="N15" s="314"/>
      <c r="O15" s="314"/>
      <c r="P15" s="314"/>
      <c r="Q15" s="735"/>
      <c r="R15" s="728"/>
    </row>
    <row r="16" spans="1:18" s="218" customFormat="1" ht="12.75" customHeight="1">
      <c r="A16" s="514"/>
      <c r="B16" s="220"/>
      <c r="C16" s="463" t="s">
        <v>343</v>
      </c>
      <c r="D16" s="217" t="s">
        <v>339</v>
      </c>
      <c r="E16" s="223" t="s">
        <v>344</v>
      </c>
      <c r="F16" s="429"/>
      <c r="G16" s="314"/>
      <c r="H16" s="314"/>
      <c r="I16" s="314"/>
      <c r="J16" s="314"/>
      <c r="K16" s="314"/>
      <c r="L16" s="314"/>
      <c r="M16" s="314"/>
      <c r="N16" s="314"/>
      <c r="O16" s="314"/>
      <c r="P16" s="314"/>
      <c r="Q16" s="735"/>
      <c r="R16" s="728"/>
    </row>
    <row r="17" spans="1:18" s="218" customFormat="1" ht="12.75" customHeight="1">
      <c r="A17" s="514"/>
      <c r="B17" s="220"/>
      <c r="C17" s="463" t="s">
        <v>345</v>
      </c>
      <c r="D17" s="217" t="s">
        <v>339</v>
      </c>
      <c r="E17" s="223" t="s">
        <v>346</v>
      </c>
      <c r="F17" s="429"/>
      <c r="G17" s="314"/>
      <c r="H17" s="314"/>
      <c r="I17" s="314"/>
      <c r="J17" s="314"/>
      <c r="K17" s="314"/>
      <c r="L17" s="314"/>
      <c r="M17" s="314"/>
      <c r="N17" s="314"/>
      <c r="O17" s="314"/>
      <c r="P17" s="314"/>
      <c r="Q17" s="735"/>
      <c r="R17" s="728"/>
    </row>
    <row r="18" spans="1:18" s="218" customFormat="1" ht="12.75" customHeight="1">
      <c r="A18" s="514"/>
      <c r="B18" s="220"/>
      <c r="C18" s="796" t="s">
        <v>347</v>
      </c>
      <c r="D18" s="217" t="s">
        <v>339</v>
      </c>
      <c r="E18" s="231" t="s">
        <v>348</v>
      </c>
      <c r="F18" s="429"/>
      <c r="G18" s="314"/>
      <c r="H18" s="314"/>
      <c r="I18" s="314"/>
      <c r="J18" s="314"/>
      <c r="K18" s="314"/>
      <c r="L18" s="314"/>
      <c r="M18" s="314"/>
      <c r="N18" s="314"/>
      <c r="O18" s="314"/>
      <c r="P18" s="314"/>
      <c r="Q18" s="735"/>
      <c r="R18" s="726"/>
    </row>
    <row r="19" spans="1:18" s="218" customFormat="1" ht="12.75" customHeight="1">
      <c r="A19" s="517"/>
      <c r="B19" s="257"/>
      <c r="C19" s="253">
        <v>43</v>
      </c>
      <c r="D19" s="268"/>
      <c r="E19" s="401" t="s">
        <v>349</v>
      </c>
      <c r="F19" s="318">
        <f t="shared" ref="F19:J19" si="0">IF(COUNTIF(F14:F18,"na"),"na",SUM(F14:F18))</f>
        <v>0</v>
      </c>
      <c r="G19" s="319">
        <f t="shared" si="0"/>
        <v>0</v>
      </c>
      <c r="H19" s="319">
        <f t="shared" si="0"/>
        <v>0</v>
      </c>
      <c r="I19" s="319">
        <f t="shared" si="0"/>
        <v>0</v>
      </c>
      <c r="J19" s="319">
        <f t="shared" si="0"/>
        <v>0</v>
      </c>
      <c r="K19" s="319">
        <f t="shared" ref="K19:Q19" si="1">IF(COUNTIF(K14:K18,"na"),"na",SUM(K14:K18))</f>
        <v>0</v>
      </c>
      <c r="L19" s="319">
        <f t="shared" si="1"/>
        <v>0</v>
      </c>
      <c r="M19" s="319">
        <f t="shared" si="1"/>
        <v>0</v>
      </c>
      <c r="N19" s="319">
        <f t="shared" si="1"/>
        <v>0</v>
      </c>
      <c r="O19" s="319">
        <f t="shared" si="1"/>
        <v>0</v>
      </c>
      <c r="P19" s="319">
        <f t="shared" si="1"/>
        <v>0</v>
      </c>
      <c r="Q19" s="736">
        <f t="shared" si="1"/>
        <v>0</v>
      </c>
      <c r="R19" s="671"/>
    </row>
    <row r="20" spans="1:18" s="218" customFormat="1" ht="22.5">
      <c r="A20" s="514" t="s">
        <v>326</v>
      </c>
      <c r="B20" s="220" t="s">
        <v>350</v>
      </c>
      <c r="C20" s="464"/>
      <c r="D20" s="320"/>
      <c r="E20" s="423" t="s">
        <v>351</v>
      </c>
      <c r="F20" s="282"/>
      <c r="G20" s="494"/>
      <c r="H20" s="494"/>
      <c r="I20" s="494"/>
      <c r="J20" s="494"/>
      <c r="K20" s="494"/>
      <c r="L20" s="494"/>
      <c r="M20" s="494"/>
      <c r="N20" s="494"/>
      <c r="O20" s="494"/>
      <c r="P20" s="494"/>
      <c r="Q20" s="710"/>
      <c r="R20" s="729"/>
    </row>
    <row r="21" spans="1:18" s="218" customFormat="1" ht="12.75" customHeight="1">
      <c r="A21" s="514"/>
      <c r="B21" s="220"/>
      <c r="C21" s="463" t="s">
        <v>352</v>
      </c>
      <c r="D21" s="317" t="s">
        <v>353</v>
      </c>
      <c r="E21" s="238" t="s">
        <v>354</v>
      </c>
      <c r="F21" s="222"/>
      <c r="G21" s="221"/>
      <c r="H21" s="221"/>
      <c r="I21" s="221"/>
      <c r="J21" s="221"/>
      <c r="K21" s="221"/>
      <c r="L21" s="221"/>
      <c r="M21" s="221"/>
      <c r="N21" s="221"/>
      <c r="O21" s="221"/>
      <c r="P21" s="221"/>
      <c r="Q21" s="693"/>
      <c r="R21" s="728"/>
    </row>
    <row r="22" spans="1:18" s="218" customFormat="1" ht="12.75" customHeight="1">
      <c r="A22" s="514"/>
      <c r="B22" s="220"/>
      <c r="C22" s="463" t="s">
        <v>355</v>
      </c>
      <c r="D22" s="317" t="s">
        <v>353</v>
      </c>
      <c r="E22" s="223" t="s">
        <v>356</v>
      </c>
      <c r="F22" s="430"/>
      <c r="G22" s="321"/>
      <c r="H22" s="321"/>
      <c r="I22" s="321"/>
      <c r="J22" s="321"/>
      <c r="K22" s="321"/>
      <c r="L22" s="321"/>
      <c r="M22" s="321"/>
      <c r="N22" s="321"/>
      <c r="O22" s="321"/>
      <c r="P22" s="321"/>
      <c r="Q22" s="722"/>
      <c r="R22" s="728"/>
    </row>
    <row r="23" spans="1:18" s="218" customFormat="1" ht="12.75" customHeight="1">
      <c r="A23" s="514"/>
      <c r="B23" s="220"/>
      <c r="C23" s="463" t="s">
        <v>357</v>
      </c>
      <c r="D23" s="317" t="s">
        <v>353</v>
      </c>
      <c r="E23" s="223" t="s">
        <v>358</v>
      </c>
      <c r="F23" s="430"/>
      <c r="G23" s="321"/>
      <c r="H23" s="321"/>
      <c r="I23" s="321"/>
      <c r="J23" s="321"/>
      <c r="K23" s="321"/>
      <c r="L23" s="321"/>
      <c r="M23" s="321"/>
      <c r="N23" s="321"/>
      <c r="O23" s="321"/>
      <c r="P23" s="321"/>
      <c r="Q23" s="722"/>
      <c r="R23" s="728"/>
    </row>
    <row r="24" spans="1:18" s="218" customFormat="1" ht="12.75" customHeight="1">
      <c r="A24" s="514"/>
      <c r="B24" s="220"/>
      <c r="C24" s="463" t="s">
        <v>359</v>
      </c>
      <c r="D24" s="317" t="s">
        <v>353</v>
      </c>
      <c r="E24" s="223" t="s">
        <v>360</v>
      </c>
      <c r="F24" s="430"/>
      <c r="G24" s="321"/>
      <c r="H24" s="321"/>
      <c r="I24" s="321"/>
      <c r="J24" s="321"/>
      <c r="K24" s="321"/>
      <c r="L24" s="321"/>
      <c r="M24" s="321"/>
      <c r="N24" s="321"/>
      <c r="O24" s="321"/>
      <c r="P24" s="321"/>
      <c r="Q24" s="722"/>
      <c r="R24" s="728"/>
    </row>
    <row r="25" spans="1:18" s="218" customFormat="1" ht="12.75" customHeight="1">
      <c r="A25" s="514"/>
      <c r="B25" s="220"/>
      <c r="C25" s="796" t="s">
        <v>361</v>
      </c>
      <c r="D25" s="317" t="s">
        <v>353</v>
      </c>
      <c r="E25" s="231" t="s">
        <v>362</v>
      </c>
      <c r="F25" s="430"/>
      <c r="G25" s="321"/>
      <c r="H25" s="321"/>
      <c r="I25" s="321"/>
      <c r="J25" s="321"/>
      <c r="K25" s="321"/>
      <c r="L25" s="321"/>
      <c r="M25" s="321"/>
      <c r="N25" s="321"/>
      <c r="O25" s="321"/>
      <c r="P25" s="321"/>
      <c r="Q25" s="722"/>
      <c r="R25" s="726"/>
    </row>
    <row r="26" spans="1:18" s="218" customFormat="1" ht="12.75" customHeight="1">
      <c r="A26" s="517"/>
      <c r="B26" s="257"/>
      <c r="C26" s="253">
        <v>45</v>
      </c>
      <c r="D26" s="268"/>
      <c r="E26" s="401" t="s">
        <v>363</v>
      </c>
      <c r="F26" s="296">
        <f t="shared" ref="F26:J26" si="2">IF(COUNTIF(F21:F25,"na"),"na",SUM(F21:F25))</f>
        <v>0</v>
      </c>
      <c r="G26" s="297">
        <f t="shared" si="2"/>
        <v>0</v>
      </c>
      <c r="H26" s="297">
        <f t="shared" si="2"/>
        <v>0</v>
      </c>
      <c r="I26" s="297">
        <f t="shared" si="2"/>
        <v>0</v>
      </c>
      <c r="J26" s="297">
        <f t="shared" si="2"/>
        <v>0</v>
      </c>
      <c r="K26" s="297">
        <f t="shared" ref="K26:Q26" si="3">IF(COUNTIF(K21:K25,"na"),"na",SUM(K21:K25))</f>
        <v>0</v>
      </c>
      <c r="L26" s="297">
        <f t="shared" si="3"/>
        <v>0</v>
      </c>
      <c r="M26" s="297">
        <f t="shared" si="3"/>
        <v>0</v>
      </c>
      <c r="N26" s="297">
        <f t="shared" si="3"/>
        <v>0</v>
      </c>
      <c r="O26" s="297">
        <f t="shared" si="3"/>
        <v>0</v>
      </c>
      <c r="P26" s="297">
        <f t="shared" si="3"/>
        <v>0</v>
      </c>
      <c r="Q26" s="719">
        <f t="shared" si="3"/>
        <v>0</v>
      </c>
      <c r="R26" s="671"/>
    </row>
    <row r="27" spans="1:18" s="218" customFormat="1" ht="22.5">
      <c r="A27" s="518" t="s">
        <v>326</v>
      </c>
      <c r="B27" s="350" t="s">
        <v>364</v>
      </c>
      <c r="C27" s="232">
        <v>46</v>
      </c>
      <c r="D27" s="317" t="s">
        <v>365</v>
      </c>
      <c r="E27" s="423" t="s">
        <v>366</v>
      </c>
      <c r="F27" s="431">
        <v>31</v>
      </c>
      <c r="G27" s="175">
        <v>28</v>
      </c>
      <c r="H27" s="175">
        <v>31</v>
      </c>
      <c r="I27" s="175">
        <v>30</v>
      </c>
      <c r="J27" s="175">
        <v>31</v>
      </c>
      <c r="K27" s="175">
        <v>30</v>
      </c>
      <c r="L27" s="175">
        <v>31</v>
      </c>
      <c r="M27" s="175">
        <v>31</v>
      </c>
      <c r="N27" s="175">
        <v>30</v>
      </c>
      <c r="O27" s="175">
        <v>31</v>
      </c>
      <c r="P27" s="175">
        <v>30</v>
      </c>
      <c r="Q27" s="737">
        <v>31</v>
      </c>
      <c r="R27" s="730"/>
    </row>
    <row r="28" spans="1:18" s="218" customFormat="1">
      <c r="A28" s="841" t="s">
        <v>367</v>
      </c>
      <c r="B28" s="843" t="s">
        <v>368</v>
      </c>
      <c r="C28" s="258">
        <v>47</v>
      </c>
      <c r="D28" s="235" t="s">
        <v>369</v>
      </c>
      <c r="E28" s="424" t="s">
        <v>370</v>
      </c>
      <c r="F28" s="228"/>
      <c r="G28" s="213"/>
      <c r="H28" s="213"/>
      <c r="I28" s="213"/>
      <c r="J28" s="213"/>
      <c r="K28" s="213"/>
      <c r="L28" s="213"/>
      <c r="M28" s="213"/>
      <c r="N28" s="213"/>
      <c r="O28" s="213"/>
      <c r="P28" s="213"/>
      <c r="Q28" s="674"/>
      <c r="R28" s="665"/>
    </row>
    <row r="29" spans="1:18" s="218" customFormat="1" ht="27" customHeight="1">
      <c r="A29" s="842"/>
      <c r="B29" s="844"/>
      <c r="C29" s="365">
        <v>48</v>
      </c>
      <c r="D29" s="235" t="s">
        <v>369</v>
      </c>
      <c r="E29" s="424" t="s">
        <v>371</v>
      </c>
      <c r="F29" s="228"/>
      <c r="G29" s="213"/>
      <c r="H29" s="213"/>
      <c r="I29" s="213"/>
      <c r="J29" s="213"/>
      <c r="K29" s="213"/>
      <c r="L29" s="213"/>
      <c r="M29" s="213"/>
      <c r="N29" s="213"/>
      <c r="O29" s="213"/>
      <c r="P29" s="213"/>
      <c r="Q29" s="674"/>
      <c r="R29" s="665"/>
    </row>
    <row r="30" spans="1:18" s="218" customFormat="1">
      <c r="A30" s="515"/>
      <c r="B30" s="520"/>
      <c r="C30" s="797"/>
      <c r="D30" s="291"/>
      <c r="E30" s="291"/>
      <c r="F30" s="432"/>
      <c r="G30" s="291"/>
      <c r="H30" s="291"/>
      <c r="I30" s="291"/>
      <c r="J30" s="291"/>
      <c r="K30" s="291"/>
      <c r="L30" s="291"/>
      <c r="M30" s="291"/>
      <c r="N30" s="291"/>
      <c r="O30" s="291"/>
      <c r="P30" s="291"/>
      <c r="Q30" s="716"/>
      <c r="R30" s="291"/>
    </row>
    <row r="31" spans="1:18" s="218" customFormat="1" ht="33.75">
      <c r="A31" s="519" t="s">
        <v>372</v>
      </c>
      <c r="B31" s="503" t="s">
        <v>373</v>
      </c>
      <c r="C31" s="255"/>
      <c r="D31" s="236"/>
      <c r="E31" s="423" t="s">
        <v>374</v>
      </c>
      <c r="F31" s="339"/>
      <c r="G31" s="340"/>
      <c r="H31" s="340"/>
      <c r="I31" s="340"/>
      <c r="J31" s="340"/>
      <c r="K31" s="340"/>
      <c r="L31" s="340"/>
      <c r="M31" s="340"/>
      <c r="N31" s="340"/>
      <c r="O31" s="340"/>
      <c r="P31" s="340"/>
      <c r="Q31" s="738"/>
      <c r="R31" s="665"/>
    </row>
    <row r="32" spans="1:18" s="218" customFormat="1" ht="12.75" customHeight="1">
      <c r="A32" s="514" t="s">
        <v>375</v>
      </c>
      <c r="B32" s="220"/>
      <c r="C32" s="798" t="s">
        <v>376</v>
      </c>
      <c r="D32" s="317" t="s">
        <v>377</v>
      </c>
      <c r="E32" s="357" t="s">
        <v>378</v>
      </c>
      <c r="F32" s="433"/>
      <c r="G32" s="346"/>
      <c r="H32" s="346"/>
      <c r="I32" s="346"/>
      <c r="J32" s="346"/>
      <c r="K32" s="346"/>
      <c r="L32" s="346"/>
      <c r="M32" s="346"/>
      <c r="N32" s="346"/>
      <c r="O32" s="346"/>
      <c r="P32" s="346"/>
      <c r="Q32" s="739"/>
      <c r="R32" s="728"/>
    </row>
    <row r="33" spans="1:18" s="218" customFormat="1" ht="12.75" customHeight="1">
      <c r="A33" s="514" t="s">
        <v>379</v>
      </c>
      <c r="B33" s="220"/>
      <c r="C33" s="799" t="s">
        <v>380</v>
      </c>
      <c r="D33" s="317" t="s">
        <v>377</v>
      </c>
      <c r="E33" s="425" t="s">
        <v>381</v>
      </c>
      <c r="F33" s="433"/>
      <c r="G33" s="346"/>
      <c r="H33" s="346"/>
      <c r="I33" s="346"/>
      <c r="J33" s="346"/>
      <c r="K33" s="346"/>
      <c r="L33" s="346"/>
      <c r="M33" s="346"/>
      <c r="N33" s="346"/>
      <c r="O33" s="346"/>
      <c r="P33" s="346"/>
      <c r="Q33" s="739"/>
      <c r="R33" s="731"/>
    </row>
    <row r="34" spans="1:18" s="218" customFormat="1" ht="12.75" customHeight="1">
      <c r="A34" s="514"/>
      <c r="B34" s="220"/>
      <c r="C34" s="799" t="s">
        <v>382</v>
      </c>
      <c r="D34" s="317" t="s">
        <v>377</v>
      </c>
      <c r="E34" s="357" t="s">
        <v>383</v>
      </c>
      <c r="F34" s="433"/>
      <c r="G34" s="346"/>
      <c r="H34" s="346"/>
      <c r="I34" s="346"/>
      <c r="J34" s="346"/>
      <c r="K34" s="346"/>
      <c r="L34" s="346"/>
      <c r="M34" s="346"/>
      <c r="N34" s="346"/>
      <c r="O34" s="346"/>
      <c r="P34" s="346"/>
      <c r="Q34" s="739"/>
      <c r="R34" s="726"/>
    </row>
    <row r="35" spans="1:18" s="218" customFormat="1" ht="20.25" customHeight="1">
      <c r="A35" s="514"/>
      <c r="B35" s="257"/>
      <c r="C35" s="366">
        <v>49</v>
      </c>
      <c r="D35" s="268"/>
      <c r="E35" s="401" t="s">
        <v>384</v>
      </c>
      <c r="F35" s="434">
        <f>IF(COUNTIF(F32:F34,"na"),"na",SUM(F32:F34))</f>
        <v>0</v>
      </c>
      <c r="G35" s="402">
        <f t="shared" ref="G35:J35" si="4">IF(COUNTIF(G32:G34,"na"),"na",SUM(G32:G34))</f>
        <v>0</v>
      </c>
      <c r="H35" s="402">
        <f t="shared" si="4"/>
        <v>0</v>
      </c>
      <c r="I35" s="402">
        <f t="shared" si="4"/>
        <v>0</v>
      </c>
      <c r="J35" s="402">
        <f t="shared" si="4"/>
        <v>0</v>
      </c>
      <c r="K35" s="402">
        <f t="shared" ref="K35:Q35" si="5">IF(COUNTIF(K32:K34,"na"),"na",SUM(K32:K34))</f>
        <v>0</v>
      </c>
      <c r="L35" s="402">
        <f t="shared" si="5"/>
        <v>0</v>
      </c>
      <c r="M35" s="402">
        <f t="shared" si="5"/>
        <v>0</v>
      </c>
      <c r="N35" s="402">
        <f t="shared" si="5"/>
        <v>0</v>
      </c>
      <c r="O35" s="402">
        <f t="shared" si="5"/>
        <v>0</v>
      </c>
      <c r="P35" s="402">
        <f t="shared" si="5"/>
        <v>0</v>
      </c>
      <c r="Q35" s="740">
        <f t="shared" si="5"/>
        <v>0</v>
      </c>
      <c r="R35" s="671"/>
    </row>
    <row r="36" spans="1:18" s="218" customFormat="1" ht="22.5">
      <c r="A36" s="514"/>
      <c r="B36" s="220" t="s">
        <v>385</v>
      </c>
      <c r="C36" s="233"/>
      <c r="D36" s="316" t="s">
        <v>386</v>
      </c>
      <c r="E36" s="423" t="s">
        <v>387</v>
      </c>
      <c r="F36" s="435"/>
      <c r="G36" s="285"/>
      <c r="H36" s="285"/>
      <c r="I36" s="285"/>
      <c r="J36" s="285"/>
      <c r="K36" s="285"/>
      <c r="L36" s="285"/>
      <c r="M36" s="285"/>
      <c r="N36" s="285"/>
      <c r="O36" s="285"/>
      <c r="P36" s="285"/>
      <c r="Q36" s="741"/>
      <c r="R36" s="732"/>
    </row>
    <row r="37" spans="1:18" s="218" customFormat="1" ht="12.75" customHeight="1">
      <c r="A37" s="514"/>
      <c r="B37" s="220"/>
      <c r="C37" s="465" t="s">
        <v>388</v>
      </c>
      <c r="D37" s="317" t="s">
        <v>389</v>
      </c>
      <c r="E37" s="357" t="s">
        <v>378</v>
      </c>
      <c r="F37" s="429"/>
      <c r="G37" s="314"/>
      <c r="H37" s="314"/>
      <c r="I37" s="314"/>
      <c r="J37" s="314"/>
      <c r="K37" s="314"/>
      <c r="L37" s="314"/>
      <c r="M37" s="314"/>
      <c r="N37" s="314"/>
      <c r="O37" s="314"/>
      <c r="P37" s="314"/>
      <c r="Q37" s="735"/>
      <c r="R37" s="728"/>
    </row>
    <row r="38" spans="1:18" s="218" customFormat="1" ht="12.75" customHeight="1">
      <c r="A38" s="514"/>
      <c r="B38" s="220"/>
      <c r="C38" s="786" t="s">
        <v>390</v>
      </c>
      <c r="D38" s="317" t="s">
        <v>389</v>
      </c>
      <c r="E38" s="425" t="s">
        <v>381</v>
      </c>
      <c r="F38" s="429"/>
      <c r="G38" s="314"/>
      <c r="H38" s="314"/>
      <c r="I38" s="314"/>
      <c r="J38" s="314"/>
      <c r="K38" s="314"/>
      <c r="L38" s="314"/>
      <c r="M38" s="314"/>
      <c r="N38" s="314"/>
      <c r="O38" s="314"/>
      <c r="P38" s="314"/>
      <c r="Q38" s="735"/>
      <c r="R38" s="731"/>
    </row>
    <row r="39" spans="1:18" s="218" customFormat="1" ht="12.75" customHeight="1">
      <c r="A39" s="514"/>
      <c r="B39" s="220"/>
      <c r="C39" s="786" t="s">
        <v>391</v>
      </c>
      <c r="D39" s="317" t="s">
        <v>389</v>
      </c>
      <c r="E39" s="357" t="s">
        <v>383</v>
      </c>
      <c r="F39" s="429"/>
      <c r="G39" s="314"/>
      <c r="H39" s="314"/>
      <c r="I39" s="314"/>
      <c r="J39" s="314"/>
      <c r="K39" s="314"/>
      <c r="L39" s="314"/>
      <c r="M39" s="314"/>
      <c r="N39" s="314"/>
      <c r="O39" s="314"/>
      <c r="P39" s="314"/>
      <c r="Q39" s="735"/>
      <c r="R39" s="726"/>
    </row>
    <row r="40" spans="1:18" s="218" customFormat="1" ht="12.75" customHeight="1">
      <c r="A40" s="517"/>
      <c r="B40" s="257"/>
      <c r="C40" s="253">
        <v>50</v>
      </c>
      <c r="D40" s="268"/>
      <c r="E40" s="401" t="s">
        <v>392</v>
      </c>
      <c r="F40" s="318">
        <f>IF(COUNTIF(F37:F39,"na"),"na",SUM(F37:F39))</f>
        <v>0</v>
      </c>
      <c r="G40" s="318">
        <f t="shared" ref="G40:J40" si="6">IF(COUNTIF(G37:G39,"na"),"na",SUM(G37:G39))</f>
        <v>0</v>
      </c>
      <c r="H40" s="318">
        <f t="shared" si="6"/>
        <v>0</v>
      </c>
      <c r="I40" s="318">
        <f t="shared" si="6"/>
        <v>0</v>
      </c>
      <c r="J40" s="318">
        <f t="shared" si="6"/>
        <v>0</v>
      </c>
      <c r="K40" s="318">
        <f t="shared" ref="K40:Q40" si="7">IF(COUNTIF(K37:K39,"na"),"na",SUM(K37:K39))</f>
        <v>0</v>
      </c>
      <c r="L40" s="318">
        <f t="shared" si="7"/>
        <v>0</v>
      </c>
      <c r="M40" s="318">
        <f t="shared" si="7"/>
        <v>0</v>
      </c>
      <c r="N40" s="318">
        <f t="shared" si="7"/>
        <v>0</v>
      </c>
      <c r="O40" s="318">
        <f t="shared" si="7"/>
        <v>0</v>
      </c>
      <c r="P40" s="318">
        <f t="shared" si="7"/>
        <v>0</v>
      </c>
      <c r="Q40" s="742">
        <f t="shared" si="7"/>
        <v>0</v>
      </c>
      <c r="R40" s="671"/>
    </row>
    <row r="41" spans="1:18" s="218" customFormat="1" ht="33.75">
      <c r="A41" s="519" t="s">
        <v>372</v>
      </c>
      <c r="B41" s="214" t="s">
        <v>393</v>
      </c>
      <c r="C41" s="800"/>
      <c r="D41" s="217" t="s">
        <v>394</v>
      </c>
      <c r="E41" s="113" t="s">
        <v>395</v>
      </c>
      <c r="F41" s="215"/>
      <c r="G41" s="216"/>
      <c r="H41" s="216"/>
      <c r="I41" s="216"/>
      <c r="J41" s="216"/>
      <c r="K41" s="216"/>
      <c r="L41" s="216"/>
      <c r="M41" s="216"/>
      <c r="N41" s="216"/>
      <c r="O41" s="216"/>
      <c r="P41" s="216"/>
      <c r="Q41" s="685"/>
      <c r="R41" s="663"/>
    </row>
    <row r="42" spans="1:18" s="264" customFormat="1">
      <c r="A42" s="514" t="s">
        <v>396</v>
      </c>
      <c r="B42" s="220"/>
      <c r="C42" s="801" t="s">
        <v>397</v>
      </c>
      <c r="D42" s="317" t="s">
        <v>398</v>
      </c>
      <c r="E42" s="357" t="s">
        <v>399</v>
      </c>
      <c r="F42" s="222"/>
      <c r="G42" s="221"/>
      <c r="H42" s="221"/>
      <c r="I42" s="221"/>
      <c r="J42" s="221"/>
      <c r="K42" s="221"/>
      <c r="L42" s="221"/>
      <c r="M42" s="221"/>
      <c r="N42" s="221"/>
      <c r="O42" s="221"/>
      <c r="P42" s="221"/>
      <c r="Q42" s="693"/>
      <c r="R42" s="670"/>
    </row>
    <row r="43" spans="1:18" s="218" customFormat="1" ht="12.75" customHeight="1">
      <c r="A43" s="514" t="s">
        <v>400</v>
      </c>
      <c r="B43" s="220"/>
      <c r="C43" s="801" t="s">
        <v>401</v>
      </c>
      <c r="D43" s="317" t="s">
        <v>398</v>
      </c>
      <c r="E43" s="223" t="s">
        <v>402</v>
      </c>
      <c r="F43" s="228"/>
      <c r="G43" s="322"/>
      <c r="H43" s="323"/>
      <c r="I43" s="213"/>
      <c r="J43" s="213"/>
      <c r="K43" s="213"/>
      <c r="L43" s="213"/>
      <c r="M43" s="213"/>
      <c r="N43" s="213"/>
      <c r="O43" s="213"/>
      <c r="P43" s="213"/>
      <c r="Q43" s="674"/>
      <c r="R43" s="670"/>
    </row>
    <row r="44" spans="1:18" s="218" customFormat="1" ht="12.75" customHeight="1">
      <c r="A44" s="514"/>
      <c r="B44" s="220"/>
      <c r="C44" s="791" t="s">
        <v>403</v>
      </c>
      <c r="D44" s="317" t="s">
        <v>398</v>
      </c>
      <c r="E44" s="357" t="s">
        <v>383</v>
      </c>
      <c r="F44" s="436"/>
      <c r="G44" s="348"/>
      <c r="H44" s="347"/>
      <c r="I44" s="347"/>
      <c r="J44" s="347"/>
      <c r="K44" s="347"/>
      <c r="L44" s="347"/>
      <c r="M44" s="347"/>
      <c r="N44" s="347"/>
      <c r="O44" s="347"/>
      <c r="P44" s="347"/>
      <c r="Q44" s="743"/>
      <c r="R44" s="669"/>
    </row>
    <row r="45" spans="1:18" s="218" customFormat="1" ht="12.75" customHeight="1">
      <c r="A45" s="514"/>
      <c r="B45" s="257"/>
      <c r="C45" s="298">
        <v>51</v>
      </c>
      <c r="D45" s="268"/>
      <c r="E45" s="401" t="s">
        <v>404</v>
      </c>
      <c r="F45" s="434">
        <f>IF(COUNTIF(F42:F44,"na"),"na",SUM(F42:F44))</f>
        <v>0</v>
      </c>
      <c r="G45" s="402">
        <f t="shared" ref="G45:J45" si="8">IF(COUNTIF(G42:G44,"na"),"na",SUM(G42:G44))</f>
        <v>0</v>
      </c>
      <c r="H45" s="402">
        <f t="shared" si="8"/>
        <v>0</v>
      </c>
      <c r="I45" s="402">
        <f t="shared" si="8"/>
        <v>0</v>
      </c>
      <c r="J45" s="402">
        <f t="shared" si="8"/>
        <v>0</v>
      </c>
      <c r="K45" s="402">
        <f t="shared" ref="K45:Q45" si="9">IF(COUNTIF(K42:K44,"na"),"na",SUM(K42:K44))</f>
        <v>0</v>
      </c>
      <c r="L45" s="402">
        <f t="shared" si="9"/>
        <v>0</v>
      </c>
      <c r="M45" s="402">
        <f t="shared" si="9"/>
        <v>0</v>
      </c>
      <c r="N45" s="402">
        <f t="shared" si="9"/>
        <v>0</v>
      </c>
      <c r="O45" s="402">
        <f t="shared" si="9"/>
        <v>0</v>
      </c>
      <c r="P45" s="402">
        <f t="shared" si="9"/>
        <v>0</v>
      </c>
      <c r="Q45" s="740">
        <f t="shared" si="9"/>
        <v>0</v>
      </c>
      <c r="R45" s="671"/>
    </row>
    <row r="46" spans="1:18" s="218" customFormat="1" ht="22.5">
      <c r="A46" s="514"/>
      <c r="B46" s="220" t="s">
        <v>405</v>
      </c>
      <c r="C46" s="802"/>
      <c r="D46" s="320" t="s">
        <v>406</v>
      </c>
      <c r="E46" s="113" t="s">
        <v>407</v>
      </c>
      <c r="F46" s="282"/>
      <c r="G46" s="494"/>
      <c r="H46" s="494"/>
      <c r="I46" s="494"/>
      <c r="J46" s="494"/>
      <c r="K46" s="494"/>
      <c r="L46" s="494"/>
      <c r="M46" s="494"/>
      <c r="N46" s="494"/>
      <c r="O46" s="494"/>
      <c r="P46" s="494"/>
      <c r="Q46" s="710"/>
      <c r="R46" s="729"/>
    </row>
    <row r="47" spans="1:18" s="218" customFormat="1">
      <c r="A47" s="514"/>
      <c r="B47" s="220"/>
      <c r="C47" s="801" t="s">
        <v>408</v>
      </c>
      <c r="D47" s="265" t="s">
        <v>409</v>
      </c>
      <c r="E47" s="426" t="s">
        <v>399</v>
      </c>
      <c r="F47" s="437"/>
      <c r="G47" s="325"/>
      <c r="H47" s="325"/>
      <c r="I47" s="325"/>
      <c r="J47" s="325"/>
      <c r="K47" s="325"/>
      <c r="L47" s="325"/>
      <c r="M47" s="325"/>
      <c r="N47" s="325"/>
      <c r="O47" s="325"/>
      <c r="P47" s="325"/>
      <c r="Q47" s="744"/>
      <c r="R47" s="670"/>
    </row>
    <row r="48" spans="1:18" s="218" customFormat="1" ht="11.25" customHeight="1">
      <c r="A48" s="514"/>
      <c r="B48" s="220"/>
      <c r="C48" s="801" t="s">
        <v>410</v>
      </c>
      <c r="D48" s="265" t="s">
        <v>409</v>
      </c>
      <c r="E48" s="426" t="s">
        <v>402</v>
      </c>
      <c r="F48" s="438"/>
      <c r="G48" s="301"/>
      <c r="H48" s="301"/>
      <c r="I48" s="301"/>
      <c r="J48" s="301"/>
      <c r="K48" s="301"/>
      <c r="L48" s="301"/>
      <c r="M48" s="301"/>
      <c r="N48" s="301"/>
      <c r="O48" s="301"/>
      <c r="P48" s="301"/>
      <c r="Q48" s="745"/>
      <c r="R48" s="670"/>
    </row>
    <row r="49" spans="1:18" s="218" customFormat="1" ht="12.75" customHeight="1">
      <c r="A49" s="514"/>
      <c r="B49" s="220"/>
      <c r="C49" s="791" t="s">
        <v>411</v>
      </c>
      <c r="D49" s="265" t="s">
        <v>409</v>
      </c>
      <c r="E49" s="357" t="s">
        <v>383</v>
      </c>
      <c r="F49" s="438"/>
      <c r="G49" s="301"/>
      <c r="H49" s="301"/>
      <c r="I49" s="347"/>
      <c r="J49" s="347"/>
      <c r="K49" s="347"/>
      <c r="L49" s="347"/>
      <c r="M49" s="347"/>
      <c r="N49" s="347"/>
      <c r="O49" s="347"/>
      <c r="P49" s="347"/>
      <c r="Q49" s="743"/>
      <c r="R49" s="669"/>
    </row>
    <row r="50" spans="1:18" s="218" customFormat="1" ht="12.75" customHeight="1">
      <c r="A50" s="517"/>
      <c r="B50" s="257"/>
      <c r="C50" s="298">
        <v>52</v>
      </c>
      <c r="D50" s="268"/>
      <c r="E50" s="401" t="s">
        <v>412</v>
      </c>
      <c r="F50" s="326">
        <f>IF(COUNTIF(F47:F49,"na"),"na",SUM(F47:F49))</f>
        <v>0</v>
      </c>
      <c r="G50" s="326">
        <f t="shared" ref="G50:J50" si="10">IF(COUNTIF(G47:G49,"na"),"na",SUM(G47:G49))</f>
        <v>0</v>
      </c>
      <c r="H50" s="326">
        <f t="shared" si="10"/>
        <v>0</v>
      </c>
      <c r="I50" s="326">
        <f t="shared" si="10"/>
        <v>0</v>
      </c>
      <c r="J50" s="326">
        <f t="shared" si="10"/>
        <v>0</v>
      </c>
      <c r="K50" s="326">
        <f t="shared" ref="K50:Q50" si="11">IF(COUNTIF(K47:K49,"na"),"na",SUM(K47:K49))</f>
        <v>0</v>
      </c>
      <c r="L50" s="326">
        <f t="shared" si="11"/>
        <v>0</v>
      </c>
      <c r="M50" s="326">
        <f t="shared" si="11"/>
        <v>0</v>
      </c>
      <c r="N50" s="326">
        <f t="shared" si="11"/>
        <v>0</v>
      </c>
      <c r="O50" s="326">
        <f t="shared" si="11"/>
        <v>0</v>
      </c>
      <c r="P50" s="326">
        <f t="shared" si="11"/>
        <v>0</v>
      </c>
      <c r="Q50" s="746">
        <f t="shared" si="11"/>
        <v>0</v>
      </c>
      <c r="R50" s="671"/>
    </row>
    <row r="51" spans="1:18" s="264" customFormat="1" ht="22.5" customHeight="1" thickBot="1">
      <c r="A51" s="519" t="s">
        <v>372</v>
      </c>
      <c r="B51" s="269" t="s">
        <v>413</v>
      </c>
      <c r="C51" s="232">
        <v>53</v>
      </c>
      <c r="D51" s="236" t="s">
        <v>414</v>
      </c>
      <c r="E51" s="113" t="s">
        <v>415</v>
      </c>
      <c r="F51" s="439"/>
      <c r="G51" s="324"/>
      <c r="H51" s="324"/>
      <c r="I51" s="324"/>
      <c r="J51" s="324"/>
      <c r="K51" s="324"/>
      <c r="L51" s="324"/>
      <c r="M51" s="324"/>
      <c r="N51" s="324"/>
      <c r="O51" s="324"/>
      <c r="P51" s="324"/>
      <c r="Q51" s="747"/>
      <c r="R51" s="665"/>
    </row>
    <row r="52" spans="1:18" s="218" customFormat="1" ht="33.75">
      <c r="A52" s="518" t="s">
        <v>372</v>
      </c>
      <c r="B52" s="261" t="s">
        <v>416</v>
      </c>
      <c r="C52" s="364">
        <v>54</v>
      </c>
      <c r="D52" s="320" t="s">
        <v>417</v>
      </c>
      <c r="E52" s="113" t="s">
        <v>418</v>
      </c>
      <c r="F52" s="440"/>
      <c r="G52" s="389"/>
      <c r="H52" s="389"/>
      <c r="I52" s="389"/>
      <c r="J52" s="389"/>
      <c r="K52" s="389"/>
      <c r="L52" s="389"/>
      <c r="M52" s="389"/>
      <c r="N52" s="389"/>
      <c r="O52" s="389"/>
      <c r="P52" s="389"/>
      <c r="Q52" s="748"/>
      <c r="R52" s="729"/>
    </row>
    <row r="53" spans="1:18" s="218" customFormat="1">
      <c r="A53" s="286"/>
      <c r="C53" s="304"/>
    </row>
    <row r="54" spans="1:18" s="218" customFormat="1">
      <c r="A54" s="286"/>
      <c r="C54" s="304"/>
      <c r="E54" s="272" t="str">
        <f>'2_Account Setup'!E89</f>
        <v>Data Completion Table</v>
      </c>
      <c r="F54" s="305" t="str">
        <f t="shared" ref="F54:J54" si="12">F9</f>
        <v>Jan 2022</v>
      </c>
      <c r="G54" s="305" t="str">
        <f t="shared" si="12"/>
        <v>Feb 2022</v>
      </c>
      <c r="H54" s="305" t="str">
        <f t="shared" si="12"/>
        <v>Mar 2022</v>
      </c>
      <c r="I54" s="305" t="str">
        <f t="shared" si="12"/>
        <v>Apr 2022</v>
      </c>
      <c r="J54" s="305" t="str">
        <f t="shared" si="12"/>
        <v>May 2022</v>
      </c>
      <c r="K54" s="305" t="str">
        <f t="shared" ref="K54:Q54" si="13">K9</f>
        <v>Jun 2022</v>
      </c>
      <c r="L54" s="305" t="str">
        <f t="shared" si="13"/>
        <v>Jul 2022</v>
      </c>
      <c r="M54" s="305" t="str">
        <f t="shared" si="13"/>
        <v>Aug 2022</v>
      </c>
      <c r="N54" s="305" t="str">
        <f t="shared" si="13"/>
        <v>Sep 2022</v>
      </c>
      <c r="O54" s="305" t="str">
        <f t="shared" si="13"/>
        <v>Oct 2022</v>
      </c>
      <c r="P54" s="305" t="str">
        <f t="shared" si="13"/>
        <v>Nov 2022</v>
      </c>
      <c r="Q54" s="305" t="str">
        <f t="shared" si="13"/>
        <v>Dec 2022</v>
      </c>
      <c r="R54" s="287" t="str">
        <f>'2_Account Setup'!R89</f>
        <v>Total</v>
      </c>
    </row>
    <row r="55" spans="1:18" s="218" customFormat="1">
      <c r="A55" s="286"/>
      <c r="E55" s="275" t="str">
        <f>'2_Account Setup'!E90</f>
        <v>Completed Data Items</v>
      </c>
      <c r="F55" s="276">
        <f>COUNTIF(F$10:F$12,"&gt;0")+COUNTIF(F$14:F$18,"&gt;0")+COUNTIF(F$21:F$25,"&gt;0")+COUNTIF(F$27:F$29,"&gt;0")+COUNTIF(F$32:F$34,"&gt;0")+COUNTIF(F$37:F$39,"&gt;0")+COUNTIF(F$42:F$44,"&gt;0")+COUNTIF(F$47:F$49,"&gt;0")+COUNTIF(F$51:F$52,"&gt;0")</f>
        <v>1</v>
      </c>
      <c r="G55" s="276">
        <f t="shared" ref="G55:Q55" si="14">COUNTIF(G$10:G$12,"&gt;0")+COUNTIF(G$14:G$18,"&gt;0")+COUNTIF(G$21:G$25,"&gt;0")+COUNTIF(G$27:G$29,"&gt;0")+COUNTIF(G$32:G$34,"&gt;0")+COUNTIF(G$37:G$39,"&gt;0")+COUNTIF(G$42:G$44,"&gt;0")+COUNTIF(G$47:G$49,"&gt;0")+COUNTIF(G$51:G$52,"&gt;0")</f>
        <v>1</v>
      </c>
      <c r="H55" s="276">
        <f t="shared" si="14"/>
        <v>1</v>
      </c>
      <c r="I55" s="276">
        <f t="shared" si="14"/>
        <v>1</v>
      </c>
      <c r="J55" s="276">
        <f t="shared" si="14"/>
        <v>1</v>
      </c>
      <c r="K55" s="276">
        <f t="shared" si="14"/>
        <v>1</v>
      </c>
      <c r="L55" s="276">
        <f t="shared" si="14"/>
        <v>1</v>
      </c>
      <c r="M55" s="276">
        <f t="shared" si="14"/>
        <v>1</v>
      </c>
      <c r="N55" s="276">
        <f t="shared" si="14"/>
        <v>1</v>
      </c>
      <c r="O55" s="276">
        <f t="shared" si="14"/>
        <v>1</v>
      </c>
      <c r="P55" s="276">
        <f t="shared" si="14"/>
        <v>1</v>
      </c>
      <c r="Q55" s="276">
        <f t="shared" si="14"/>
        <v>1</v>
      </c>
      <c r="R55" s="400">
        <f>SUM(F55:Q55)</f>
        <v>12</v>
      </c>
    </row>
    <row r="56" spans="1:18" s="218" customFormat="1">
      <c r="E56" s="275" t="str">
        <f>'2_Account Setup'!E91</f>
        <v>Items with Zero</v>
      </c>
      <c r="F56" s="276">
        <f>COUNTIF(F$10:F$12,"=0")+COUNTIF(F$14:F$18,"=0")+COUNTIF(F$21:F$25,"=0")+COUNTIF(F$27:F$29,"=0")+COUNTIF(F$32:F$34,"=0")+COUNTIF(F$37:F$39,"=0")+COUNTIF(F$42:F$44,"=0")+COUNTIF(F$47:F$49,"=0")+COUNTIF(F$51:F$52,"=0")</f>
        <v>0</v>
      </c>
      <c r="G56" s="276">
        <f t="shared" ref="G56:Q56" si="15">COUNTIF(G$10:G$12,"=0")+COUNTIF(G$14:G$18,"=0")+COUNTIF(G$21:G$25,"=0")+COUNTIF(G$27:G$29,"=0")+COUNTIF(G$32:G$34,"=0")+COUNTIF(G$37:G$39,"=0")+COUNTIF(G$42:G$44,"=0")+COUNTIF(G$47:G$49,"=0")+COUNTIF(G$51:G$52,"=0")</f>
        <v>0</v>
      </c>
      <c r="H56" s="276">
        <f t="shared" si="15"/>
        <v>0</v>
      </c>
      <c r="I56" s="276">
        <f t="shared" si="15"/>
        <v>0</v>
      </c>
      <c r="J56" s="276">
        <f t="shared" si="15"/>
        <v>0</v>
      </c>
      <c r="K56" s="276">
        <f t="shared" si="15"/>
        <v>0</v>
      </c>
      <c r="L56" s="276">
        <f t="shared" si="15"/>
        <v>0</v>
      </c>
      <c r="M56" s="276">
        <f t="shared" si="15"/>
        <v>0</v>
      </c>
      <c r="N56" s="276">
        <f t="shared" si="15"/>
        <v>0</v>
      </c>
      <c r="O56" s="276">
        <f t="shared" si="15"/>
        <v>0</v>
      </c>
      <c r="P56" s="276">
        <f t="shared" si="15"/>
        <v>0</v>
      </c>
      <c r="Q56" s="276">
        <f t="shared" si="15"/>
        <v>0</v>
      </c>
      <c r="R56" s="277">
        <f>SUM(F56:Q56)</f>
        <v>0</v>
      </c>
    </row>
    <row r="57" spans="1:18" s="218" customFormat="1">
      <c r="E57" s="275" t="str">
        <f>'2_Account Setup'!E92</f>
        <v xml:space="preserve">Blanks </v>
      </c>
      <c r="F57" s="276">
        <f>COUNTBLANK(F10:F52)-7</f>
        <v>29</v>
      </c>
      <c r="G57" s="276">
        <f t="shared" ref="G57:J57" si="16">COUNTBLANK(G10:G52)-7</f>
        <v>29</v>
      </c>
      <c r="H57" s="276">
        <f t="shared" si="16"/>
        <v>29</v>
      </c>
      <c r="I57" s="276">
        <f t="shared" si="16"/>
        <v>29</v>
      </c>
      <c r="J57" s="276">
        <f t="shared" si="16"/>
        <v>29</v>
      </c>
      <c r="K57" s="276">
        <f t="shared" ref="K57:Q57" si="17">COUNTBLANK(K10:K52)-7</f>
        <v>29</v>
      </c>
      <c r="L57" s="276">
        <f t="shared" si="17"/>
        <v>29</v>
      </c>
      <c r="M57" s="276">
        <f t="shared" si="17"/>
        <v>29</v>
      </c>
      <c r="N57" s="276">
        <f t="shared" si="17"/>
        <v>29</v>
      </c>
      <c r="O57" s="276">
        <f t="shared" si="17"/>
        <v>29</v>
      </c>
      <c r="P57" s="276">
        <f t="shared" si="17"/>
        <v>29</v>
      </c>
      <c r="Q57" s="276">
        <f t="shared" si="17"/>
        <v>29</v>
      </c>
      <c r="R57" s="277">
        <f>SUM(F57:Q57)</f>
        <v>348</v>
      </c>
    </row>
    <row r="58" spans="1:18" s="218" customFormat="1">
      <c r="E58" s="275" t="str">
        <f>'2_Account Setup'!E93</f>
        <v>NA</v>
      </c>
      <c r="F58" s="276">
        <f>COUNTIF(F$10:F$12,"=NA")+COUNTIF(F$14:F$18,"=NA")+COUNTIF(F$21:F$25,"=NA")+COUNTIF(F$27:F$29,"=NA")+COUNTIF(F$32:F$34,"=NA")+COUNTIF(F$37:F$39,"=NA")+COUNTIF(F$42:F$44,"=NA")+COUNTIF(F$47:F$49,"=NA")+COUNTIF(F$51:F$52,"=NA")</f>
        <v>0</v>
      </c>
      <c r="G58" s="276">
        <f t="shared" ref="G58:Q58" si="18">COUNTIF(G$10:G$12,"=NA")+COUNTIF(G$14:G$18,"=NA")+COUNTIF(G$21:G$25,"=NA")+COUNTIF(G$27:G$29,"=NA")+COUNTIF(G$32:G$34,"=NA")+COUNTIF(G$37:G$39,"=NA")+COUNTIF(G$42:G$44,"=NA")+COUNTIF(G$47:G$49,"=NA")+COUNTIF(G$51:G$52,"=NA")</f>
        <v>0</v>
      </c>
      <c r="H58" s="276">
        <f t="shared" si="18"/>
        <v>0</v>
      </c>
      <c r="I58" s="276">
        <f t="shared" si="18"/>
        <v>0</v>
      </c>
      <c r="J58" s="276">
        <f t="shared" si="18"/>
        <v>0</v>
      </c>
      <c r="K58" s="276">
        <f t="shared" si="18"/>
        <v>0</v>
      </c>
      <c r="L58" s="276">
        <f t="shared" si="18"/>
        <v>0</v>
      </c>
      <c r="M58" s="276">
        <f t="shared" si="18"/>
        <v>0</v>
      </c>
      <c r="N58" s="276">
        <f t="shared" si="18"/>
        <v>0</v>
      </c>
      <c r="O58" s="276">
        <f t="shared" si="18"/>
        <v>0</v>
      </c>
      <c r="P58" s="276">
        <f t="shared" si="18"/>
        <v>0</v>
      </c>
      <c r="Q58" s="276">
        <f t="shared" si="18"/>
        <v>0</v>
      </c>
      <c r="R58" s="277">
        <f>SUM(F58:Q58)</f>
        <v>0</v>
      </c>
    </row>
    <row r="59" spans="1:18" s="218" customFormat="1">
      <c r="E59" s="278" t="str">
        <f>'2_Account Setup'!E94</f>
        <v>Negative Numbers</v>
      </c>
      <c r="F59" s="276">
        <f>COUNTIF(F$10:F$12,"&lt;0")+COUNTIF(F$14:F$18,"&lt;0")+COUNTIF(F$21:F$25,"&lt;0")+COUNTIF(F$27:F$29,"&lt;0")+COUNTIF(F$32:F$34,"&lt;0")+COUNTIF(F$37:F$39,"&lt;0")+COUNTIF(F$42:F$44,"&lt;0")+COUNTIF(F$47:F$49,"&lt;0")+COUNTIF(F$51:F$52,"&lt;0")</f>
        <v>0</v>
      </c>
      <c r="G59" s="276">
        <f t="shared" ref="G59:Q59" si="19">COUNTIF(G$10:G$12,"&lt;0")+COUNTIF(G$14:G$18,"&lt;0")+COUNTIF(G$21:G$25,"&lt;0")+COUNTIF(G$27:G$29,"&lt;0")+COUNTIF(G$32:G$34,"&lt;0")+COUNTIF(G$37:G$39,"&lt;0")+COUNTIF(G$42:G$44,"&lt;0")+COUNTIF(G$47:G$49,"&lt;0")+COUNTIF(G$51:G$52,"&lt;0")</f>
        <v>0</v>
      </c>
      <c r="H59" s="276">
        <f t="shared" si="19"/>
        <v>0</v>
      </c>
      <c r="I59" s="276">
        <f t="shared" si="19"/>
        <v>0</v>
      </c>
      <c r="J59" s="276">
        <f t="shared" si="19"/>
        <v>0</v>
      </c>
      <c r="K59" s="276">
        <f t="shared" si="19"/>
        <v>0</v>
      </c>
      <c r="L59" s="276">
        <f t="shared" si="19"/>
        <v>0</v>
      </c>
      <c r="M59" s="276">
        <f t="shared" si="19"/>
        <v>0</v>
      </c>
      <c r="N59" s="276">
        <f t="shared" si="19"/>
        <v>0</v>
      </c>
      <c r="O59" s="276">
        <f t="shared" si="19"/>
        <v>0</v>
      </c>
      <c r="P59" s="276">
        <f t="shared" si="19"/>
        <v>0</v>
      </c>
      <c r="Q59" s="276">
        <f t="shared" si="19"/>
        <v>0</v>
      </c>
      <c r="R59" s="277">
        <f>SUM(F59:Q59)</f>
        <v>0</v>
      </c>
    </row>
    <row r="60" spans="1:18" s="218" customFormat="1">
      <c r="E60" s="272" t="str">
        <f>'2_Account Setup'!E95</f>
        <v>Totals</v>
      </c>
      <c r="F60" s="280">
        <f>SUM(F55:F59)</f>
        <v>30</v>
      </c>
      <c r="G60" s="280">
        <f t="shared" ref="G60:J60" si="20">SUM(G55:G59)</f>
        <v>30</v>
      </c>
      <c r="H60" s="280">
        <f t="shared" si="20"/>
        <v>30</v>
      </c>
      <c r="I60" s="280">
        <f t="shared" si="20"/>
        <v>30</v>
      </c>
      <c r="J60" s="280">
        <f t="shared" si="20"/>
        <v>30</v>
      </c>
      <c r="K60" s="280">
        <f t="shared" ref="K60:Q60" si="21">SUM(K55:K59)</f>
        <v>30</v>
      </c>
      <c r="L60" s="280">
        <f t="shared" si="21"/>
        <v>30</v>
      </c>
      <c r="M60" s="280">
        <f t="shared" si="21"/>
        <v>30</v>
      </c>
      <c r="N60" s="280">
        <f t="shared" si="21"/>
        <v>30</v>
      </c>
      <c r="O60" s="280">
        <f t="shared" si="21"/>
        <v>30</v>
      </c>
      <c r="P60" s="280">
        <f t="shared" si="21"/>
        <v>30</v>
      </c>
      <c r="Q60" s="280">
        <f t="shared" si="21"/>
        <v>30</v>
      </c>
      <c r="R60" s="281">
        <f>SUM(R55:R59)</f>
        <v>360</v>
      </c>
    </row>
    <row r="61" spans="1:18">
      <c r="A61" s="86"/>
    </row>
    <row r="62" spans="1:18">
      <c r="A62" s="86"/>
    </row>
    <row r="63" spans="1:18">
      <c r="A63" s="86"/>
    </row>
    <row r="64" spans="1:18">
      <c r="A64" s="86"/>
    </row>
    <row r="65" spans="1:1">
      <c r="A65" s="86"/>
    </row>
    <row r="66" spans="1:1">
      <c r="A66" s="86"/>
    </row>
    <row r="71" spans="1:1">
      <c r="A71" s="86"/>
    </row>
    <row r="72" spans="1:1">
      <c r="A72" s="86"/>
    </row>
    <row r="73" spans="1:1">
      <c r="A73" s="86"/>
    </row>
    <row r="74" spans="1:1">
      <c r="A74" s="86"/>
    </row>
    <row r="75" spans="1:1">
      <c r="A75" s="86"/>
    </row>
    <row r="76" spans="1:1">
      <c r="A76" s="86"/>
    </row>
    <row r="77" spans="1:1">
      <c r="A77" s="86"/>
    </row>
    <row r="78" spans="1:1">
      <c r="A78" s="86"/>
    </row>
    <row r="79" spans="1:1">
      <c r="A79" s="86"/>
    </row>
    <row r="80" spans="1:1">
      <c r="A80" s="86"/>
    </row>
    <row r="81" spans="1:1">
      <c r="A81" s="86"/>
    </row>
    <row r="82" spans="1:1">
      <c r="A82" s="86"/>
    </row>
    <row r="83" spans="1:1">
      <c r="A83" s="86"/>
    </row>
    <row r="84" spans="1:1">
      <c r="A84" s="86"/>
    </row>
    <row r="85" spans="1:1">
      <c r="A85" s="86"/>
    </row>
    <row r="86" spans="1:1">
      <c r="A86" s="86"/>
    </row>
    <row r="87" spans="1:1">
      <c r="A87" s="86"/>
    </row>
    <row r="88" spans="1:1">
      <c r="A88" s="86"/>
    </row>
    <row r="89" spans="1:1">
      <c r="A89" s="86"/>
    </row>
    <row r="90" spans="1:1">
      <c r="A90" s="86"/>
    </row>
    <row r="91" spans="1:1">
      <c r="A91" s="86"/>
    </row>
    <row r="92" spans="1:1">
      <c r="A92" s="86"/>
    </row>
    <row r="93" spans="1:1">
      <c r="A93" s="86"/>
    </row>
    <row r="94" spans="1:1">
      <c r="A94" s="86"/>
    </row>
    <row r="95" spans="1:1">
      <c r="A95" s="86"/>
    </row>
    <row r="96" spans="1:1">
      <c r="A96" s="86"/>
    </row>
    <row r="97" spans="1:1">
      <c r="A97" s="86"/>
    </row>
    <row r="98" spans="1:1">
      <c r="A98" s="86"/>
    </row>
    <row r="99" spans="1:1">
      <c r="A99" s="86"/>
    </row>
    <row r="100" spans="1:1">
      <c r="A100" s="86"/>
    </row>
    <row r="101" spans="1:1">
      <c r="A101" s="86"/>
    </row>
    <row r="102" spans="1:1">
      <c r="A102" s="86"/>
    </row>
    <row r="103" spans="1:1">
      <c r="A103" s="86"/>
    </row>
    <row r="104" spans="1:1">
      <c r="A104" s="86"/>
    </row>
    <row r="105" spans="1:1">
      <c r="A105" s="86"/>
    </row>
    <row r="106" spans="1:1">
      <c r="A106" s="86"/>
    </row>
    <row r="107" spans="1:1">
      <c r="A107" s="86"/>
    </row>
    <row r="108" spans="1:1">
      <c r="A108" s="86"/>
    </row>
    <row r="109" spans="1:1">
      <c r="A109" s="86"/>
    </row>
    <row r="110" spans="1:1">
      <c r="A110" s="86"/>
    </row>
    <row r="111" spans="1:1">
      <c r="A111" s="86"/>
    </row>
    <row r="112" spans="1:1">
      <c r="A112" s="86"/>
    </row>
    <row r="113" spans="1:1">
      <c r="A113" s="86"/>
    </row>
    <row r="114" spans="1:1">
      <c r="A114" s="86"/>
    </row>
    <row r="115" spans="1:1">
      <c r="A115" s="86"/>
    </row>
    <row r="116" spans="1:1">
      <c r="A116" s="86"/>
    </row>
    <row r="117" spans="1:1">
      <c r="A117" s="86"/>
    </row>
    <row r="118" spans="1:1">
      <c r="A118" s="86"/>
    </row>
    <row r="119" spans="1:1">
      <c r="A119" s="86"/>
    </row>
    <row r="120" spans="1:1">
      <c r="A120" s="86"/>
    </row>
    <row r="121" spans="1:1">
      <c r="A121" s="86"/>
    </row>
    <row r="122" spans="1:1">
      <c r="A122" s="86"/>
    </row>
    <row r="123" spans="1:1">
      <c r="A123" s="86"/>
    </row>
    <row r="124" spans="1:1">
      <c r="A124" s="86"/>
    </row>
    <row r="125" spans="1:1">
      <c r="A125" s="86"/>
    </row>
    <row r="126" spans="1:1">
      <c r="A126" s="86"/>
    </row>
    <row r="127" spans="1:1">
      <c r="A127" s="86"/>
    </row>
    <row r="128" spans="1:1">
      <c r="A128" s="86"/>
    </row>
    <row r="129" spans="1:1">
      <c r="A129" s="86"/>
    </row>
    <row r="130" spans="1:1">
      <c r="A130" s="86"/>
    </row>
    <row r="131" spans="1:1">
      <c r="A131" s="86"/>
    </row>
    <row r="132" spans="1:1">
      <c r="A132" s="86"/>
    </row>
    <row r="133" spans="1:1">
      <c r="A133" s="86"/>
    </row>
    <row r="134" spans="1:1">
      <c r="A134" s="86"/>
    </row>
    <row r="135" spans="1:1">
      <c r="A135" s="86"/>
    </row>
    <row r="136" spans="1:1">
      <c r="A136" s="86"/>
    </row>
    <row r="137" spans="1:1">
      <c r="A137" s="86"/>
    </row>
    <row r="138" spans="1:1">
      <c r="A138" s="86"/>
    </row>
    <row r="139" spans="1:1">
      <c r="A139" s="86"/>
    </row>
    <row r="140" spans="1:1">
      <c r="A140" s="86"/>
    </row>
    <row r="141" spans="1:1">
      <c r="A141" s="86"/>
    </row>
    <row r="142" spans="1:1">
      <c r="A142" s="86"/>
    </row>
    <row r="143" spans="1:1">
      <c r="A143" s="86"/>
    </row>
    <row r="144" spans="1:1">
      <c r="A144" s="86"/>
    </row>
    <row r="145" spans="1:1">
      <c r="A145" s="86"/>
    </row>
    <row r="146" spans="1:1">
      <c r="A146" s="86"/>
    </row>
    <row r="147" spans="1:1">
      <c r="A147" s="86"/>
    </row>
    <row r="148" spans="1:1">
      <c r="A148" s="86"/>
    </row>
    <row r="149" spans="1:1">
      <c r="A149" s="86"/>
    </row>
    <row r="150" spans="1:1">
      <c r="A150" s="86"/>
    </row>
    <row r="151" spans="1:1">
      <c r="A151" s="86"/>
    </row>
    <row r="152" spans="1:1">
      <c r="A152" s="86"/>
    </row>
    <row r="153" spans="1:1">
      <c r="A153" s="86"/>
    </row>
    <row r="154" spans="1:1">
      <c r="A154" s="86"/>
    </row>
    <row r="155" spans="1:1">
      <c r="A155" s="86"/>
    </row>
    <row r="156" spans="1:1">
      <c r="A156" s="86"/>
    </row>
    <row r="157" spans="1:1">
      <c r="A157" s="86"/>
    </row>
    <row r="158" spans="1:1">
      <c r="A158" s="86"/>
    </row>
    <row r="159" spans="1:1">
      <c r="A159" s="86"/>
    </row>
    <row r="160" spans="1:1">
      <c r="A160" s="86"/>
    </row>
    <row r="161" spans="1:1">
      <c r="A161" s="86"/>
    </row>
    <row r="162" spans="1:1">
      <c r="A162" s="86"/>
    </row>
    <row r="163" spans="1:1">
      <c r="A163" s="86"/>
    </row>
    <row r="164" spans="1:1">
      <c r="A164" s="86"/>
    </row>
    <row r="165" spans="1:1">
      <c r="A165" s="86"/>
    </row>
    <row r="166" spans="1:1">
      <c r="A166" s="86"/>
    </row>
    <row r="167" spans="1:1">
      <c r="A167" s="86"/>
    </row>
    <row r="168" spans="1:1">
      <c r="A168" s="86"/>
    </row>
    <row r="169" spans="1:1">
      <c r="A169" s="86"/>
    </row>
    <row r="170" spans="1:1">
      <c r="A170" s="86"/>
    </row>
    <row r="171" spans="1:1">
      <c r="A171" s="86"/>
    </row>
    <row r="172" spans="1:1">
      <c r="A172" s="86"/>
    </row>
    <row r="173" spans="1:1">
      <c r="A173" s="86"/>
    </row>
    <row r="174" spans="1:1">
      <c r="A174" s="86"/>
    </row>
    <row r="175" spans="1:1">
      <c r="A175" s="86"/>
    </row>
    <row r="176" spans="1:1">
      <c r="A176" s="86"/>
    </row>
    <row r="177" spans="1:1">
      <c r="A177" s="86"/>
    </row>
    <row r="178" spans="1:1">
      <c r="A178" s="86"/>
    </row>
    <row r="179" spans="1:1">
      <c r="A179" s="86"/>
    </row>
    <row r="180" spans="1:1">
      <c r="A180" s="86"/>
    </row>
    <row r="181" spans="1:1">
      <c r="A181" s="86"/>
    </row>
    <row r="182" spans="1:1">
      <c r="A182" s="86"/>
    </row>
    <row r="183" spans="1:1">
      <c r="A183" s="86"/>
    </row>
    <row r="184" spans="1:1">
      <c r="A184" s="86"/>
    </row>
    <row r="185" spans="1:1">
      <c r="A185" s="86"/>
    </row>
    <row r="186" spans="1:1">
      <c r="A186" s="86"/>
    </row>
    <row r="187" spans="1:1">
      <c r="A187" s="86"/>
    </row>
    <row r="188" spans="1:1">
      <c r="A188" s="86"/>
    </row>
    <row r="189" spans="1:1">
      <c r="A189" s="86"/>
    </row>
    <row r="190" spans="1:1">
      <c r="A190" s="86"/>
    </row>
    <row r="191" spans="1:1">
      <c r="A191" s="86"/>
    </row>
    <row r="192" spans="1:1">
      <c r="A192" s="86"/>
    </row>
    <row r="193" spans="1:1">
      <c r="A193" s="86"/>
    </row>
    <row r="194" spans="1:1">
      <c r="A194" s="86"/>
    </row>
    <row r="195" spans="1:1">
      <c r="A195" s="86"/>
    </row>
    <row r="196" spans="1:1">
      <c r="A196" s="86"/>
    </row>
    <row r="197" spans="1:1">
      <c r="A197" s="86"/>
    </row>
    <row r="198" spans="1:1">
      <c r="A198" s="86"/>
    </row>
    <row r="199" spans="1:1">
      <c r="A199" s="86"/>
    </row>
    <row r="200" spans="1:1">
      <c r="A200" s="86"/>
    </row>
    <row r="201" spans="1:1">
      <c r="A201" s="86"/>
    </row>
    <row r="202" spans="1:1">
      <c r="A202" s="86"/>
    </row>
    <row r="203" spans="1:1">
      <c r="A203" s="86"/>
    </row>
    <row r="204" spans="1:1">
      <c r="A204" s="86"/>
    </row>
    <row r="205" spans="1:1">
      <c r="A205" s="86"/>
    </row>
    <row r="206" spans="1:1">
      <c r="A206" s="86"/>
    </row>
    <row r="207" spans="1:1">
      <c r="A207" s="86"/>
    </row>
    <row r="208" spans="1:1">
      <c r="A208" s="86"/>
    </row>
    <row r="209" spans="1:1">
      <c r="A209" s="86"/>
    </row>
    <row r="210" spans="1:1">
      <c r="A210" s="86"/>
    </row>
    <row r="211" spans="1:1">
      <c r="A211" s="86"/>
    </row>
    <row r="212" spans="1:1">
      <c r="A212" s="86"/>
    </row>
    <row r="213" spans="1:1">
      <c r="A213" s="86"/>
    </row>
    <row r="214" spans="1:1">
      <c r="A214" s="86"/>
    </row>
    <row r="215" spans="1:1">
      <c r="A215" s="86"/>
    </row>
    <row r="216" spans="1:1">
      <c r="A216" s="86"/>
    </row>
    <row r="217" spans="1:1">
      <c r="A217" s="86"/>
    </row>
    <row r="218" spans="1:1">
      <c r="A218" s="86"/>
    </row>
    <row r="219" spans="1:1">
      <c r="A219" s="86"/>
    </row>
    <row r="220" spans="1:1">
      <c r="A220" s="86"/>
    </row>
    <row r="221" spans="1:1">
      <c r="A221" s="86"/>
    </row>
    <row r="222" spans="1:1">
      <c r="A222" s="86"/>
    </row>
    <row r="223" spans="1:1">
      <c r="A223" s="86"/>
    </row>
    <row r="224" spans="1:1">
      <c r="A224" s="86"/>
    </row>
    <row r="225" spans="1:1">
      <c r="A225" s="86"/>
    </row>
    <row r="226" spans="1:1">
      <c r="A226" s="86"/>
    </row>
    <row r="227" spans="1:1">
      <c r="A227" s="86"/>
    </row>
    <row r="228" spans="1:1">
      <c r="A228" s="86"/>
    </row>
    <row r="229" spans="1:1">
      <c r="A229" s="86"/>
    </row>
    <row r="230" spans="1:1">
      <c r="A230" s="86"/>
    </row>
    <row r="231" spans="1:1">
      <c r="A231" s="86"/>
    </row>
    <row r="232" spans="1:1">
      <c r="A232" s="86"/>
    </row>
    <row r="233" spans="1:1">
      <c r="A233" s="86"/>
    </row>
    <row r="234" spans="1:1">
      <c r="A234" s="86"/>
    </row>
    <row r="235" spans="1:1">
      <c r="A235" s="86"/>
    </row>
    <row r="236" spans="1:1">
      <c r="A236" s="86"/>
    </row>
    <row r="237" spans="1:1">
      <c r="A237" s="86"/>
    </row>
    <row r="238" spans="1:1">
      <c r="A238" s="86"/>
    </row>
    <row r="239" spans="1:1">
      <c r="A239" s="86"/>
    </row>
    <row r="240" spans="1:1">
      <c r="A240" s="86"/>
    </row>
    <row r="241" spans="1:17">
      <c r="A241" s="86"/>
    </row>
    <row r="242" spans="1:17">
      <c r="A242" s="86"/>
    </row>
    <row r="243" spans="1:17">
      <c r="A243" s="86"/>
    </row>
    <row r="244" spans="1:17">
      <c r="A244" s="86"/>
    </row>
    <row r="245" spans="1:17">
      <c r="A245" s="86"/>
    </row>
    <row r="246" spans="1:17">
      <c r="A246" s="86"/>
    </row>
    <row r="247" spans="1:17">
      <c r="A247" s="86"/>
    </row>
    <row r="248" spans="1:17">
      <c r="A248" s="86"/>
    </row>
    <row r="249" spans="1:17">
      <c r="A249" s="86"/>
    </row>
    <row r="250" spans="1:17">
      <c r="A250" s="86"/>
      <c r="F250" s="105"/>
      <c r="G250" s="105"/>
      <c r="H250" s="105"/>
      <c r="I250" s="105"/>
      <c r="J250" s="105"/>
      <c r="K250" s="105"/>
      <c r="L250" s="105"/>
      <c r="M250" s="105"/>
      <c r="N250" s="105"/>
      <c r="O250" s="105"/>
      <c r="P250" s="105"/>
      <c r="Q250" s="105"/>
    </row>
    <row r="251" spans="1:17">
      <c r="A251" s="86"/>
      <c r="F251" s="105"/>
      <c r="G251" s="105"/>
      <c r="H251" s="105"/>
      <c r="I251" s="105"/>
      <c r="J251" s="105"/>
      <c r="K251" s="105"/>
      <c r="L251" s="105"/>
      <c r="M251" s="105"/>
      <c r="N251" s="105"/>
      <c r="O251" s="105"/>
      <c r="P251" s="105"/>
      <c r="Q251" s="105"/>
    </row>
    <row r="252" spans="1:17">
      <c r="A252" s="86"/>
      <c r="F252" s="105"/>
      <c r="G252" s="105"/>
      <c r="H252" s="105"/>
      <c r="I252" s="105"/>
      <c r="J252" s="105"/>
      <c r="K252" s="105"/>
      <c r="L252" s="105"/>
      <c r="M252" s="105"/>
      <c r="N252" s="105"/>
      <c r="O252" s="105"/>
      <c r="P252" s="105"/>
      <c r="Q252" s="105"/>
    </row>
    <row r="253" spans="1:17">
      <c r="A253" s="86"/>
      <c r="F253" s="105"/>
      <c r="G253" s="105"/>
      <c r="H253" s="105"/>
      <c r="I253" s="105"/>
      <c r="J253" s="105"/>
      <c r="K253" s="105"/>
      <c r="L253" s="105"/>
      <c r="M253" s="105"/>
      <c r="N253" s="105"/>
      <c r="O253" s="105"/>
      <c r="P253" s="105"/>
      <c r="Q253" s="105"/>
    </row>
    <row r="254" spans="1:17">
      <c r="A254" s="86"/>
      <c r="F254" s="105"/>
      <c r="G254" s="105"/>
      <c r="H254" s="105"/>
      <c r="I254" s="105"/>
      <c r="J254" s="105"/>
      <c r="K254" s="105"/>
      <c r="L254" s="105"/>
      <c r="M254" s="105"/>
      <c r="N254" s="105"/>
      <c r="O254" s="105"/>
      <c r="P254" s="105"/>
      <c r="Q254" s="105"/>
    </row>
    <row r="255" spans="1:17">
      <c r="A255" s="86"/>
      <c r="F255" s="105"/>
      <c r="G255" s="105"/>
      <c r="H255" s="105"/>
      <c r="I255" s="105"/>
      <c r="J255" s="105"/>
      <c r="K255" s="105"/>
      <c r="L255" s="105"/>
      <c r="M255" s="105"/>
      <c r="N255" s="105"/>
      <c r="O255" s="105"/>
      <c r="P255" s="105"/>
      <c r="Q255" s="105"/>
    </row>
    <row r="256" spans="1:17">
      <c r="A256" s="86"/>
      <c r="F256" s="105"/>
      <c r="G256" s="105"/>
      <c r="H256" s="105"/>
      <c r="I256" s="105"/>
      <c r="J256" s="105"/>
      <c r="K256" s="105"/>
      <c r="L256" s="105"/>
      <c r="M256" s="105"/>
      <c r="N256" s="105"/>
      <c r="O256" s="105"/>
      <c r="P256" s="105"/>
      <c r="Q256" s="105"/>
    </row>
    <row r="257" spans="1:17">
      <c r="A257" s="86"/>
      <c r="F257" s="105"/>
      <c r="G257" s="105"/>
      <c r="H257" s="105"/>
      <c r="I257" s="105"/>
      <c r="J257" s="105"/>
      <c r="K257" s="105"/>
      <c r="L257" s="105"/>
      <c r="M257" s="105"/>
      <c r="N257" s="105"/>
      <c r="O257" s="105"/>
      <c r="P257" s="105"/>
      <c r="Q257" s="105"/>
    </row>
    <row r="258" spans="1:17">
      <c r="A258" s="86"/>
      <c r="F258" s="105"/>
      <c r="G258" s="105"/>
      <c r="H258" s="105"/>
      <c r="I258" s="105"/>
      <c r="J258" s="105"/>
      <c r="K258" s="105"/>
      <c r="L258" s="105"/>
      <c r="M258" s="105"/>
      <c r="N258" s="105"/>
      <c r="O258" s="105"/>
      <c r="P258" s="105"/>
      <c r="Q258" s="105"/>
    </row>
    <row r="259" spans="1:17">
      <c r="A259" s="86"/>
      <c r="F259" s="105"/>
      <c r="G259" s="105"/>
      <c r="H259" s="105"/>
      <c r="I259" s="105"/>
      <c r="J259" s="105"/>
      <c r="K259" s="105"/>
      <c r="L259" s="105"/>
      <c r="M259" s="105"/>
      <c r="N259" s="105"/>
      <c r="O259" s="105"/>
      <c r="P259" s="105"/>
      <c r="Q259" s="105"/>
    </row>
    <row r="260" spans="1:17">
      <c r="A260" s="86"/>
      <c r="F260" s="105"/>
      <c r="G260" s="105"/>
      <c r="H260" s="105"/>
      <c r="I260" s="105"/>
      <c r="J260" s="105"/>
      <c r="K260" s="105"/>
      <c r="L260" s="105"/>
      <c r="M260" s="105"/>
      <c r="N260" s="105"/>
      <c r="O260" s="105"/>
      <c r="P260" s="105"/>
      <c r="Q260" s="105"/>
    </row>
    <row r="261" spans="1:17">
      <c r="A261" s="86"/>
      <c r="F261" s="105"/>
      <c r="G261" s="105"/>
      <c r="H261" s="105"/>
      <c r="I261" s="105"/>
      <c r="J261" s="105"/>
      <c r="K261" s="105"/>
      <c r="L261" s="105"/>
      <c r="M261" s="105"/>
      <c r="N261" s="105"/>
      <c r="O261" s="105"/>
      <c r="P261" s="105"/>
      <c r="Q261" s="105"/>
    </row>
    <row r="262" spans="1:17">
      <c r="A262" s="86"/>
      <c r="F262" s="105"/>
      <c r="G262" s="105"/>
      <c r="H262" s="105"/>
      <c r="I262" s="105"/>
      <c r="J262" s="105"/>
      <c r="K262" s="105"/>
      <c r="L262" s="105"/>
      <c r="M262" s="105"/>
      <c r="N262" s="105"/>
      <c r="O262" s="105"/>
      <c r="P262" s="105"/>
      <c r="Q262" s="105"/>
    </row>
    <row r="263" spans="1:17">
      <c r="A263" s="86"/>
      <c r="F263" s="105"/>
      <c r="G263" s="105"/>
      <c r="H263" s="105"/>
      <c r="I263" s="105"/>
      <c r="J263" s="105"/>
      <c r="K263" s="105"/>
      <c r="L263" s="105"/>
      <c r="M263" s="105"/>
      <c r="N263" s="105"/>
      <c r="O263" s="105"/>
      <c r="P263" s="105"/>
      <c r="Q263" s="105"/>
    </row>
    <row r="264" spans="1:17">
      <c r="A264" s="86"/>
      <c r="F264" s="105"/>
      <c r="G264" s="105"/>
      <c r="H264" s="105"/>
      <c r="I264" s="105"/>
      <c r="J264" s="105"/>
      <c r="K264" s="105"/>
      <c r="L264" s="105"/>
      <c r="M264" s="105"/>
      <c r="N264" s="105"/>
      <c r="O264" s="105"/>
      <c r="P264" s="105"/>
      <c r="Q264" s="105"/>
    </row>
    <row r="265" spans="1:17">
      <c r="A265" s="86"/>
      <c r="F265" s="105"/>
      <c r="G265" s="105"/>
      <c r="H265" s="105"/>
      <c r="I265" s="105"/>
      <c r="J265" s="105"/>
      <c r="K265" s="105"/>
      <c r="L265" s="105"/>
      <c r="M265" s="105"/>
      <c r="N265" s="105"/>
      <c r="O265" s="105"/>
      <c r="P265" s="105"/>
      <c r="Q265" s="105"/>
    </row>
    <row r="266" spans="1:17">
      <c r="A266" s="86"/>
      <c r="F266" s="105"/>
      <c r="G266" s="105"/>
      <c r="H266" s="105"/>
      <c r="I266" s="105"/>
      <c r="J266" s="105"/>
      <c r="K266" s="105"/>
      <c r="L266" s="105"/>
      <c r="M266" s="105"/>
      <c r="N266" s="105"/>
      <c r="O266" s="105"/>
      <c r="P266" s="105"/>
      <c r="Q266" s="105"/>
    </row>
    <row r="267" spans="1:17">
      <c r="A267" s="86"/>
      <c r="F267" s="105"/>
      <c r="G267" s="105"/>
      <c r="H267" s="105"/>
      <c r="I267" s="105"/>
      <c r="J267" s="105"/>
      <c r="K267" s="105"/>
      <c r="L267" s="105"/>
      <c r="M267" s="105"/>
      <c r="N267" s="105"/>
      <c r="O267" s="105"/>
      <c r="P267" s="105"/>
      <c r="Q267" s="105"/>
    </row>
    <row r="268" spans="1:17">
      <c r="A268" s="86"/>
      <c r="F268" s="105"/>
      <c r="G268" s="105"/>
      <c r="H268" s="105"/>
      <c r="I268" s="105"/>
      <c r="J268" s="105"/>
      <c r="K268" s="105"/>
      <c r="L268" s="105"/>
      <c r="M268" s="105"/>
      <c r="N268" s="105"/>
      <c r="O268" s="105"/>
      <c r="P268" s="105"/>
      <c r="Q268" s="105"/>
    </row>
    <row r="269" spans="1:17">
      <c r="A269" s="86"/>
      <c r="F269" s="105"/>
      <c r="G269" s="105"/>
      <c r="H269" s="105"/>
      <c r="I269" s="105"/>
      <c r="J269" s="105"/>
      <c r="K269" s="105"/>
      <c r="L269" s="105"/>
      <c r="M269" s="105"/>
      <c r="N269" s="105"/>
      <c r="O269" s="105"/>
      <c r="P269" s="105"/>
      <c r="Q269" s="105"/>
    </row>
    <row r="270" spans="1:17">
      <c r="A270" s="86"/>
      <c r="F270" s="105"/>
      <c r="G270" s="105"/>
      <c r="H270" s="105"/>
      <c r="I270" s="105"/>
      <c r="J270" s="105"/>
      <c r="K270" s="105"/>
      <c r="L270" s="105"/>
      <c r="M270" s="105"/>
      <c r="N270" s="105"/>
      <c r="O270" s="105"/>
      <c r="P270" s="105"/>
      <c r="Q270" s="105"/>
    </row>
    <row r="271" spans="1:17">
      <c r="A271" s="86"/>
      <c r="F271" s="105"/>
      <c r="G271" s="105"/>
      <c r="H271" s="105"/>
      <c r="I271" s="105"/>
      <c r="J271" s="105"/>
      <c r="K271" s="105"/>
      <c r="L271" s="105"/>
      <c r="M271" s="105"/>
      <c r="N271" s="105"/>
      <c r="O271" s="105"/>
      <c r="P271" s="105"/>
      <c r="Q271" s="105"/>
    </row>
    <row r="272" spans="1:17">
      <c r="A272" s="86"/>
      <c r="F272" s="105"/>
      <c r="G272" s="105"/>
      <c r="H272" s="105"/>
      <c r="I272" s="105"/>
      <c r="J272" s="105"/>
      <c r="K272" s="105"/>
      <c r="L272" s="105"/>
      <c r="M272" s="105"/>
      <c r="N272" s="105"/>
      <c r="O272" s="105"/>
      <c r="P272" s="105"/>
      <c r="Q272" s="105"/>
    </row>
    <row r="273" spans="1:17">
      <c r="A273" s="86"/>
      <c r="F273" s="105"/>
      <c r="G273" s="105"/>
      <c r="H273" s="105"/>
      <c r="I273" s="105"/>
      <c r="J273" s="105"/>
      <c r="K273" s="105"/>
      <c r="L273" s="105"/>
      <c r="M273" s="105"/>
      <c r="N273" s="105"/>
      <c r="O273" s="105"/>
      <c r="P273" s="105"/>
      <c r="Q273" s="105"/>
    </row>
    <row r="274" spans="1:17">
      <c r="A274" s="86"/>
      <c r="F274" s="105"/>
      <c r="G274" s="105"/>
      <c r="H274" s="105"/>
      <c r="I274" s="105"/>
      <c r="J274" s="105"/>
      <c r="K274" s="105"/>
      <c r="L274" s="105"/>
      <c r="M274" s="105"/>
      <c r="N274" s="105"/>
      <c r="O274" s="105"/>
      <c r="P274" s="105"/>
      <c r="Q274" s="105"/>
    </row>
    <row r="275" spans="1:17">
      <c r="A275" s="86"/>
      <c r="F275" s="105"/>
      <c r="G275" s="105"/>
      <c r="H275" s="105"/>
      <c r="I275" s="105"/>
      <c r="J275" s="105"/>
      <c r="K275" s="105"/>
      <c r="L275" s="105"/>
      <c r="M275" s="105"/>
      <c r="N275" s="105"/>
      <c r="O275" s="105"/>
      <c r="P275" s="105"/>
      <c r="Q275" s="105"/>
    </row>
    <row r="276" spans="1:17">
      <c r="A276" s="86"/>
      <c r="F276" s="105"/>
      <c r="G276" s="105"/>
      <c r="H276" s="105"/>
      <c r="I276" s="105"/>
      <c r="J276" s="105"/>
      <c r="K276" s="105"/>
      <c r="L276" s="105"/>
      <c r="M276" s="105"/>
      <c r="N276" s="105"/>
      <c r="O276" s="105"/>
      <c r="P276" s="105"/>
      <c r="Q276" s="105"/>
    </row>
    <row r="277" spans="1:17">
      <c r="A277" s="86"/>
      <c r="F277" s="105"/>
      <c r="G277" s="105"/>
      <c r="H277" s="105"/>
      <c r="I277" s="105"/>
      <c r="J277" s="105"/>
      <c r="K277" s="105"/>
      <c r="L277" s="105"/>
      <c r="M277" s="105"/>
      <c r="N277" s="105"/>
      <c r="O277" s="105"/>
      <c r="P277" s="105"/>
      <c r="Q277" s="105"/>
    </row>
    <row r="278" spans="1:17">
      <c r="A278" s="86"/>
      <c r="F278" s="105"/>
      <c r="G278" s="105"/>
      <c r="H278" s="105"/>
      <c r="I278" s="105"/>
      <c r="J278" s="105"/>
      <c r="K278" s="105"/>
      <c r="L278" s="105"/>
      <c r="M278" s="105"/>
      <c r="N278" s="105"/>
      <c r="O278" s="105"/>
      <c r="P278" s="105"/>
      <c r="Q278" s="105"/>
    </row>
    <row r="279" spans="1:17">
      <c r="A279" s="86"/>
      <c r="F279" s="105"/>
      <c r="G279" s="105"/>
      <c r="H279" s="105"/>
      <c r="I279" s="105"/>
      <c r="J279" s="105"/>
      <c r="K279" s="105"/>
      <c r="L279" s="105"/>
      <c r="M279" s="105"/>
      <c r="N279" s="105"/>
      <c r="O279" s="105"/>
      <c r="P279" s="105"/>
      <c r="Q279" s="105"/>
    </row>
    <row r="280" spans="1:17">
      <c r="A280" s="86"/>
      <c r="F280" s="105"/>
      <c r="G280" s="105"/>
      <c r="H280" s="105"/>
      <c r="I280" s="105"/>
      <c r="J280" s="105"/>
      <c r="K280" s="105"/>
      <c r="L280" s="105"/>
      <c r="M280" s="105"/>
      <c r="N280" s="105"/>
      <c r="O280" s="105"/>
      <c r="P280" s="105"/>
      <c r="Q280" s="105"/>
    </row>
    <row r="281" spans="1:17">
      <c r="A281" s="86"/>
      <c r="F281" s="105"/>
      <c r="G281" s="105"/>
      <c r="H281" s="105"/>
      <c r="I281" s="105"/>
      <c r="J281" s="105"/>
      <c r="K281" s="105"/>
      <c r="L281" s="105"/>
      <c r="M281" s="105"/>
      <c r="N281" s="105"/>
      <c r="O281" s="105"/>
      <c r="P281" s="105"/>
      <c r="Q281" s="105"/>
    </row>
    <row r="282" spans="1:17">
      <c r="A282" s="86"/>
      <c r="F282" s="105"/>
      <c r="G282" s="105"/>
      <c r="H282" s="105"/>
      <c r="I282" s="105"/>
      <c r="J282" s="105"/>
      <c r="K282" s="105"/>
      <c r="L282" s="105"/>
      <c r="M282" s="105"/>
      <c r="N282" s="105"/>
      <c r="O282" s="105"/>
      <c r="P282" s="105"/>
      <c r="Q282" s="105"/>
    </row>
    <row r="283" spans="1:17">
      <c r="A283" s="86"/>
      <c r="F283" s="105"/>
      <c r="G283" s="105"/>
      <c r="H283" s="105"/>
      <c r="I283" s="105"/>
      <c r="J283" s="105"/>
      <c r="K283" s="105"/>
      <c r="L283" s="105"/>
      <c r="M283" s="105"/>
      <c r="N283" s="105"/>
      <c r="O283" s="105"/>
      <c r="P283" s="105"/>
      <c r="Q283" s="105"/>
    </row>
    <row r="284" spans="1:17">
      <c r="A284" s="86"/>
      <c r="F284" s="105"/>
      <c r="G284" s="105"/>
      <c r="H284" s="105"/>
      <c r="I284" s="105"/>
      <c r="J284" s="105"/>
      <c r="K284" s="105"/>
      <c r="L284" s="105"/>
      <c r="M284" s="105"/>
      <c r="N284" s="105"/>
      <c r="O284" s="105"/>
      <c r="P284" s="105"/>
      <c r="Q284" s="105"/>
    </row>
    <row r="285" spans="1:17">
      <c r="A285" s="86"/>
      <c r="F285" s="105"/>
      <c r="G285" s="105"/>
      <c r="H285" s="105"/>
      <c r="I285" s="105"/>
      <c r="J285" s="105"/>
      <c r="K285" s="105"/>
      <c r="L285" s="105"/>
      <c r="M285" s="105"/>
      <c r="N285" s="105"/>
      <c r="O285" s="105"/>
      <c r="P285" s="105"/>
      <c r="Q285" s="105"/>
    </row>
    <row r="286" spans="1:17">
      <c r="A286" s="86"/>
      <c r="F286" s="105"/>
      <c r="G286" s="105"/>
      <c r="H286" s="105"/>
      <c r="I286" s="105"/>
      <c r="J286" s="105"/>
      <c r="K286" s="105"/>
      <c r="L286" s="105"/>
      <c r="M286" s="105"/>
      <c r="N286" s="105"/>
      <c r="O286" s="105"/>
      <c r="P286" s="105"/>
      <c r="Q286" s="105"/>
    </row>
    <row r="287" spans="1:17">
      <c r="A287" s="86"/>
      <c r="F287" s="105"/>
      <c r="G287" s="105"/>
      <c r="H287" s="105"/>
      <c r="I287" s="105"/>
      <c r="J287" s="105"/>
      <c r="K287" s="105"/>
      <c r="L287" s="105"/>
      <c r="M287" s="105"/>
      <c r="N287" s="105"/>
      <c r="O287" s="105"/>
      <c r="P287" s="105"/>
      <c r="Q287" s="105"/>
    </row>
    <row r="288" spans="1:17">
      <c r="A288" s="86"/>
      <c r="F288" s="105"/>
      <c r="G288" s="105"/>
      <c r="H288" s="105"/>
      <c r="I288" s="105"/>
      <c r="J288" s="105"/>
      <c r="K288" s="105"/>
      <c r="L288" s="105"/>
      <c r="M288" s="105"/>
      <c r="N288" s="105"/>
      <c r="O288" s="105"/>
      <c r="P288" s="105"/>
      <c r="Q288" s="105"/>
    </row>
    <row r="289" spans="1:17">
      <c r="A289" s="86"/>
      <c r="F289" s="105"/>
      <c r="G289" s="105"/>
      <c r="H289" s="105"/>
      <c r="I289" s="105"/>
      <c r="J289" s="105"/>
      <c r="K289" s="105"/>
      <c r="L289" s="105"/>
      <c r="M289" s="105"/>
      <c r="N289" s="105"/>
      <c r="O289" s="105"/>
      <c r="P289" s="105"/>
      <c r="Q289" s="105"/>
    </row>
    <row r="290" spans="1:17">
      <c r="A290" s="86"/>
      <c r="F290" s="105"/>
      <c r="G290" s="105"/>
      <c r="H290" s="105"/>
      <c r="I290" s="105"/>
      <c r="J290" s="105"/>
      <c r="K290" s="105"/>
      <c r="L290" s="105"/>
      <c r="M290" s="105"/>
      <c r="N290" s="105"/>
      <c r="O290" s="105"/>
      <c r="P290" s="105"/>
      <c r="Q290" s="105"/>
    </row>
    <row r="291" spans="1:17">
      <c r="A291" s="86"/>
      <c r="F291" s="105"/>
      <c r="G291" s="105"/>
      <c r="H291" s="105"/>
      <c r="I291" s="105"/>
      <c r="J291" s="105"/>
      <c r="K291" s="105"/>
      <c r="L291" s="105"/>
      <c r="M291" s="105"/>
      <c r="N291" s="105"/>
      <c r="O291" s="105"/>
      <c r="P291" s="105"/>
      <c r="Q291" s="105"/>
    </row>
    <row r="292" spans="1:17">
      <c r="F292" s="105"/>
      <c r="G292" s="105"/>
      <c r="H292" s="105"/>
      <c r="I292" s="105"/>
      <c r="J292" s="105"/>
      <c r="K292" s="105"/>
      <c r="L292" s="105"/>
      <c r="M292" s="105"/>
      <c r="N292" s="105"/>
      <c r="O292" s="105"/>
      <c r="P292" s="105"/>
      <c r="Q292" s="105"/>
    </row>
    <row r="293" spans="1:17">
      <c r="F293" s="105"/>
      <c r="G293" s="105"/>
      <c r="H293" s="105"/>
      <c r="I293" s="105"/>
      <c r="J293" s="105"/>
      <c r="K293" s="105"/>
      <c r="L293" s="105"/>
      <c r="M293" s="105"/>
      <c r="N293" s="105"/>
      <c r="O293" s="105"/>
      <c r="P293" s="105"/>
      <c r="Q293" s="105"/>
    </row>
    <row r="294" spans="1:17">
      <c r="F294" s="105"/>
      <c r="G294" s="105"/>
      <c r="H294" s="105"/>
      <c r="I294" s="105"/>
      <c r="J294" s="105"/>
      <c r="K294" s="105"/>
      <c r="L294" s="105"/>
      <c r="M294" s="105"/>
      <c r="N294" s="105"/>
      <c r="O294" s="105"/>
      <c r="P294" s="105"/>
      <c r="Q294" s="105"/>
    </row>
    <row r="295" spans="1:17">
      <c r="F295" s="105"/>
      <c r="G295" s="105"/>
      <c r="H295" s="105"/>
      <c r="I295" s="105"/>
      <c r="J295" s="105"/>
      <c r="K295" s="105"/>
      <c r="L295" s="105"/>
      <c r="M295" s="105"/>
      <c r="N295" s="105"/>
      <c r="O295" s="105"/>
      <c r="P295" s="105"/>
      <c r="Q295" s="105"/>
    </row>
    <row r="296" spans="1:17">
      <c r="F296" s="105"/>
      <c r="G296" s="105"/>
      <c r="H296" s="105"/>
      <c r="I296" s="105"/>
      <c r="J296" s="105"/>
      <c r="K296" s="105"/>
      <c r="L296" s="105"/>
      <c r="M296" s="105"/>
      <c r="N296" s="105"/>
      <c r="O296" s="105"/>
      <c r="P296" s="105"/>
      <c r="Q296" s="105"/>
    </row>
    <row r="297" spans="1:17">
      <c r="F297" s="105"/>
      <c r="G297" s="105"/>
      <c r="H297" s="105"/>
      <c r="I297" s="105"/>
      <c r="J297" s="105"/>
      <c r="K297" s="105"/>
      <c r="L297" s="105"/>
      <c r="M297" s="105"/>
      <c r="N297" s="105"/>
      <c r="O297" s="105"/>
      <c r="P297" s="105"/>
      <c r="Q297" s="105"/>
    </row>
    <row r="298" spans="1:17">
      <c r="F298" s="105"/>
      <c r="G298" s="105"/>
      <c r="H298" s="105"/>
      <c r="I298" s="105"/>
      <c r="J298" s="105"/>
      <c r="K298" s="105"/>
      <c r="L298" s="105"/>
      <c r="M298" s="105"/>
      <c r="N298" s="105"/>
      <c r="O298" s="105"/>
      <c r="P298" s="105"/>
      <c r="Q298" s="105"/>
    </row>
    <row r="299" spans="1:17">
      <c r="F299" s="105"/>
      <c r="G299" s="105"/>
      <c r="H299" s="105"/>
      <c r="I299" s="105"/>
      <c r="J299" s="105"/>
      <c r="K299" s="105"/>
      <c r="L299" s="105"/>
      <c r="M299" s="105"/>
      <c r="N299" s="105"/>
      <c r="O299" s="105"/>
      <c r="P299" s="105"/>
      <c r="Q299" s="105"/>
    </row>
    <row r="300" spans="1:17">
      <c r="F300" s="105"/>
      <c r="G300" s="105"/>
      <c r="H300" s="105"/>
      <c r="I300" s="105"/>
      <c r="J300" s="105"/>
      <c r="K300" s="105"/>
      <c r="L300" s="105"/>
      <c r="M300" s="105"/>
      <c r="N300" s="105"/>
      <c r="O300" s="105"/>
      <c r="P300" s="105"/>
      <c r="Q300" s="105"/>
    </row>
    <row r="301" spans="1:17">
      <c r="F301" s="105"/>
      <c r="G301" s="105"/>
      <c r="H301" s="105"/>
      <c r="I301" s="105"/>
      <c r="J301" s="105"/>
      <c r="K301" s="105"/>
      <c r="L301" s="105"/>
      <c r="M301" s="105"/>
      <c r="N301" s="105"/>
      <c r="O301" s="105"/>
      <c r="P301" s="105"/>
      <c r="Q301" s="105"/>
    </row>
    <row r="302" spans="1:17">
      <c r="F302" s="105"/>
      <c r="G302" s="105"/>
      <c r="H302" s="105"/>
      <c r="I302" s="105"/>
      <c r="J302" s="105"/>
      <c r="K302" s="105"/>
      <c r="L302" s="105"/>
      <c r="M302" s="105"/>
      <c r="N302" s="105"/>
      <c r="O302" s="105"/>
      <c r="P302" s="105"/>
      <c r="Q302" s="105"/>
    </row>
    <row r="303" spans="1:17">
      <c r="F303" s="105"/>
      <c r="G303" s="105"/>
      <c r="H303" s="105"/>
      <c r="I303" s="105"/>
      <c r="J303" s="105"/>
      <c r="K303" s="105"/>
      <c r="L303" s="105"/>
      <c r="M303" s="105"/>
      <c r="N303" s="105"/>
      <c r="O303" s="105"/>
      <c r="P303" s="105"/>
      <c r="Q303" s="105"/>
    </row>
    <row r="304" spans="1:17">
      <c r="F304" s="105"/>
      <c r="G304" s="105"/>
      <c r="H304" s="105"/>
      <c r="I304" s="105"/>
      <c r="J304" s="105"/>
      <c r="K304" s="105"/>
      <c r="L304" s="105"/>
      <c r="M304" s="105"/>
      <c r="N304" s="105"/>
      <c r="O304" s="105"/>
      <c r="P304" s="105"/>
      <c r="Q304" s="105"/>
    </row>
    <row r="305" spans="1:17">
      <c r="F305" s="105"/>
      <c r="G305" s="105"/>
      <c r="H305" s="105"/>
      <c r="I305" s="105"/>
      <c r="J305" s="105"/>
      <c r="K305" s="105"/>
      <c r="L305" s="105"/>
      <c r="M305" s="105"/>
      <c r="N305" s="105"/>
      <c r="O305" s="105"/>
      <c r="P305" s="105"/>
      <c r="Q305" s="105"/>
    </row>
    <row r="306" spans="1:17">
      <c r="F306" s="105"/>
      <c r="G306" s="105"/>
      <c r="H306" s="105"/>
      <c r="I306" s="105"/>
      <c r="J306" s="105"/>
      <c r="K306" s="105"/>
      <c r="L306" s="105"/>
      <c r="M306" s="105"/>
      <c r="N306" s="105"/>
      <c r="O306" s="105"/>
      <c r="P306" s="105"/>
      <c r="Q306" s="105"/>
    </row>
    <row r="307" spans="1:17">
      <c r="F307" s="105"/>
      <c r="G307" s="105"/>
      <c r="H307" s="105"/>
      <c r="I307" s="105"/>
      <c r="J307" s="105"/>
      <c r="K307" s="105"/>
      <c r="L307" s="105"/>
      <c r="M307" s="105"/>
      <c r="N307" s="105"/>
      <c r="O307" s="105"/>
      <c r="P307" s="105"/>
      <c r="Q307" s="105"/>
    </row>
    <row r="308" spans="1:17">
      <c r="F308" s="105"/>
      <c r="G308" s="105"/>
      <c r="H308" s="105"/>
      <c r="I308" s="105"/>
      <c r="J308" s="105"/>
      <c r="K308" s="105"/>
      <c r="L308" s="105"/>
      <c r="M308" s="105"/>
      <c r="N308" s="105"/>
      <c r="O308" s="105"/>
      <c r="P308" s="105"/>
      <c r="Q308" s="105"/>
    </row>
    <row r="309" spans="1:17">
      <c r="F309" s="105"/>
      <c r="G309" s="105"/>
      <c r="H309" s="105"/>
      <c r="I309" s="105"/>
      <c r="J309" s="105"/>
      <c r="K309" s="105"/>
      <c r="L309" s="105"/>
      <c r="M309" s="105"/>
      <c r="N309" s="105"/>
      <c r="O309" s="105"/>
      <c r="P309" s="105"/>
      <c r="Q309" s="105"/>
    </row>
    <row r="310" spans="1:17">
      <c r="A310" s="86"/>
      <c r="F310" s="105"/>
      <c r="G310" s="105"/>
      <c r="H310" s="105"/>
      <c r="I310" s="105"/>
      <c r="J310" s="105"/>
      <c r="K310" s="105"/>
      <c r="L310" s="105"/>
      <c r="M310" s="105"/>
      <c r="N310" s="105"/>
      <c r="O310" s="105"/>
      <c r="P310" s="105"/>
      <c r="Q310" s="105"/>
    </row>
    <row r="311" spans="1:17">
      <c r="A311" s="86"/>
      <c r="F311" s="105"/>
      <c r="G311" s="105"/>
      <c r="H311" s="105"/>
      <c r="I311" s="105"/>
      <c r="J311" s="105"/>
      <c r="K311" s="105"/>
      <c r="L311" s="105"/>
      <c r="M311" s="105"/>
      <c r="N311" s="105"/>
      <c r="O311" s="105"/>
      <c r="P311" s="105"/>
      <c r="Q311" s="105"/>
    </row>
    <row r="312" spans="1:17">
      <c r="A312" s="86"/>
      <c r="F312" s="105"/>
      <c r="G312" s="105"/>
      <c r="H312" s="105"/>
      <c r="I312" s="105"/>
      <c r="J312" s="105"/>
      <c r="K312" s="105"/>
      <c r="L312" s="105"/>
      <c r="M312" s="105"/>
      <c r="N312" s="105"/>
      <c r="O312" s="105"/>
      <c r="P312" s="105"/>
      <c r="Q312" s="105"/>
    </row>
    <row r="313" spans="1:17">
      <c r="A313" s="86"/>
      <c r="F313" s="105"/>
      <c r="G313" s="105"/>
      <c r="H313" s="105"/>
      <c r="I313" s="105"/>
      <c r="J313" s="105"/>
      <c r="K313" s="105"/>
      <c r="L313" s="105"/>
      <c r="M313" s="105"/>
      <c r="N313" s="105"/>
      <c r="O313" s="105"/>
      <c r="P313" s="105"/>
      <c r="Q313" s="105"/>
    </row>
    <row r="314" spans="1:17">
      <c r="A314" s="86"/>
      <c r="F314" s="105"/>
      <c r="G314" s="105"/>
      <c r="H314" s="105"/>
      <c r="I314" s="105"/>
      <c r="J314" s="105"/>
      <c r="K314" s="105"/>
      <c r="L314" s="105"/>
      <c r="M314" s="105"/>
      <c r="N314" s="105"/>
      <c r="O314" s="105"/>
      <c r="P314" s="105"/>
      <c r="Q314" s="105"/>
    </row>
    <row r="315" spans="1:17">
      <c r="A315" s="86"/>
      <c r="F315" s="105"/>
      <c r="G315" s="105"/>
      <c r="H315" s="105"/>
      <c r="I315" s="105"/>
      <c r="J315" s="105"/>
      <c r="K315" s="105"/>
      <c r="L315" s="105"/>
      <c r="M315" s="105"/>
      <c r="N315" s="105"/>
      <c r="O315" s="105"/>
      <c r="P315" s="105"/>
      <c r="Q315" s="105"/>
    </row>
    <row r="316" spans="1:17">
      <c r="A316" s="86"/>
      <c r="F316" s="105"/>
      <c r="G316" s="105"/>
      <c r="H316" s="105"/>
      <c r="I316" s="105"/>
      <c r="J316" s="105"/>
      <c r="K316" s="105"/>
      <c r="L316" s="105"/>
      <c r="M316" s="105"/>
      <c r="N316" s="105"/>
      <c r="O316" s="105"/>
      <c r="P316" s="105"/>
      <c r="Q316" s="105"/>
    </row>
    <row r="317" spans="1:17">
      <c r="A317" s="86"/>
      <c r="F317" s="105"/>
      <c r="G317" s="105"/>
      <c r="H317" s="105"/>
      <c r="I317" s="105"/>
      <c r="J317" s="105"/>
      <c r="K317" s="105"/>
      <c r="L317" s="105"/>
      <c r="M317" s="105"/>
      <c r="N317" s="105"/>
      <c r="O317" s="105"/>
      <c r="P317" s="105"/>
      <c r="Q317" s="105"/>
    </row>
    <row r="318" spans="1:17">
      <c r="A318" s="86"/>
      <c r="F318" s="105"/>
      <c r="G318" s="105"/>
      <c r="H318" s="105"/>
      <c r="I318" s="105"/>
      <c r="J318" s="105"/>
      <c r="K318" s="105"/>
      <c r="L318" s="105"/>
      <c r="M318" s="105"/>
      <c r="N318" s="105"/>
      <c r="O318" s="105"/>
      <c r="P318" s="105"/>
      <c r="Q318" s="105"/>
    </row>
    <row r="319" spans="1:17">
      <c r="A319" s="86"/>
      <c r="F319" s="105"/>
      <c r="G319" s="105"/>
      <c r="H319" s="105"/>
      <c r="I319" s="105"/>
      <c r="J319" s="105"/>
      <c r="K319" s="105"/>
      <c r="L319" s="105"/>
      <c r="M319" s="105"/>
      <c r="N319" s="105"/>
      <c r="O319" s="105"/>
      <c r="P319" s="105"/>
      <c r="Q319" s="105"/>
    </row>
    <row r="320" spans="1:17">
      <c r="A320" s="86"/>
      <c r="F320" s="105"/>
      <c r="G320" s="105"/>
      <c r="H320" s="105"/>
      <c r="I320" s="105"/>
      <c r="J320" s="105"/>
      <c r="K320" s="105"/>
      <c r="L320" s="105"/>
      <c r="M320" s="105"/>
      <c r="N320" s="105"/>
      <c r="O320" s="105"/>
      <c r="P320" s="105"/>
      <c r="Q320" s="105"/>
    </row>
    <row r="321" spans="1:17">
      <c r="A321" s="86"/>
      <c r="F321" s="105"/>
      <c r="G321" s="105"/>
      <c r="H321" s="105"/>
      <c r="I321" s="105"/>
      <c r="J321" s="105"/>
      <c r="K321" s="105"/>
      <c r="L321" s="105"/>
      <c r="M321" s="105"/>
      <c r="N321" s="105"/>
      <c r="O321" s="105"/>
      <c r="P321" s="105"/>
      <c r="Q321" s="105"/>
    </row>
    <row r="322" spans="1:17">
      <c r="A322" s="86"/>
      <c r="F322" s="105"/>
      <c r="G322" s="105"/>
      <c r="H322" s="105"/>
      <c r="I322" s="105"/>
      <c r="J322" s="105"/>
      <c r="K322" s="105"/>
      <c r="L322" s="105"/>
      <c r="M322" s="105"/>
      <c r="N322" s="105"/>
      <c r="O322" s="105"/>
      <c r="P322" s="105"/>
      <c r="Q322" s="105"/>
    </row>
    <row r="323" spans="1:17">
      <c r="A323" s="86"/>
      <c r="F323" s="105"/>
      <c r="G323" s="105"/>
      <c r="H323" s="105"/>
      <c r="I323" s="105"/>
      <c r="J323" s="105"/>
      <c r="K323" s="105"/>
      <c r="L323" s="105"/>
      <c r="M323" s="105"/>
      <c r="N323" s="105"/>
      <c r="O323" s="105"/>
      <c r="P323" s="105"/>
      <c r="Q323" s="105"/>
    </row>
    <row r="324" spans="1:17">
      <c r="A324" s="86"/>
      <c r="F324" s="105"/>
      <c r="G324" s="105"/>
      <c r="H324" s="105"/>
      <c r="I324" s="105"/>
      <c r="J324" s="105"/>
      <c r="K324" s="105"/>
      <c r="L324" s="105"/>
      <c r="M324" s="105"/>
      <c r="N324" s="105"/>
      <c r="O324" s="105"/>
      <c r="P324" s="105"/>
      <c r="Q324" s="105"/>
    </row>
    <row r="325" spans="1:17">
      <c r="A325" s="86"/>
      <c r="F325" s="105"/>
      <c r="G325" s="105"/>
      <c r="H325" s="105"/>
      <c r="I325" s="105"/>
      <c r="J325" s="105"/>
      <c r="K325" s="105"/>
      <c r="L325" s="105"/>
      <c r="M325" s="105"/>
      <c r="N325" s="105"/>
      <c r="O325" s="105"/>
      <c r="P325" s="105"/>
      <c r="Q325" s="105"/>
    </row>
    <row r="326" spans="1:17">
      <c r="A326" s="86"/>
      <c r="F326" s="105"/>
      <c r="G326" s="105"/>
      <c r="H326" s="105"/>
      <c r="I326" s="105"/>
      <c r="J326" s="105"/>
      <c r="K326" s="105"/>
      <c r="L326" s="105"/>
      <c r="M326" s="105"/>
      <c r="N326" s="105"/>
      <c r="O326" s="105"/>
      <c r="P326" s="105"/>
      <c r="Q326" s="105"/>
    </row>
    <row r="327" spans="1:17">
      <c r="A327" s="86"/>
      <c r="F327" s="105"/>
      <c r="G327" s="105"/>
      <c r="H327" s="105"/>
      <c r="I327" s="105"/>
      <c r="J327" s="105"/>
      <c r="K327" s="105"/>
      <c r="L327" s="105"/>
      <c r="M327" s="105"/>
      <c r="N327" s="105"/>
      <c r="O327" s="105"/>
      <c r="P327" s="105"/>
      <c r="Q327" s="105"/>
    </row>
    <row r="328" spans="1:17">
      <c r="A328" s="86"/>
      <c r="F328" s="105"/>
      <c r="G328" s="105"/>
      <c r="H328" s="105"/>
      <c r="I328" s="105"/>
      <c r="J328" s="105"/>
      <c r="K328" s="105"/>
      <c r="L328" s="105"/>
      <c r="M328" s="105"/>
      <c r="N328" s="105"/>
      <c r="O328" s="105"/>
      <c r="P328" s="105"/>
      <c r="Q328" s="105"/>
    </row>
    <row r="329" spans="1:17">
      <c r="A329" s="86"/>
      <c r="F329" s="105"/>
      <c r="G329" s="105"/>
      <c r="H329" s="105"/>
      <c r="I329" s="105"/>
      <c r="J329" s="105"/>
      <c r="K329" s="105"/>
      <c r="L329" s="105"/>
      <c r="M329" s="105"/>
      <c r="N329" s="105"/>
      <c r="O329" s="105"/>
      <c r="P329" s="105"/>
      <c r="Q329" s="105"/>
    </row>
    <row r="330" spans="1:17">
      <c r="A330" s="86"/>
      <c r="F330" s="105"/>
      <c r="G330" s="105"/>
      <c r="H330" s="105"/>
      <c r="I330" s="105"/>
      <c r="J330" s="105"/>
      <c r="K330" s="105"/>
      <c r="L330" s="105"/>
      <c r="M330" s="105"/>
      <c r="N330" s="105"/>
      <c r="O330" s="105"/>
      <c r="P330" s="105"/>
      <c r="Q330" s="105"/>
    </row>
    <row r="331" spans="1:17">
      <c r="A331" s="86"/>
      <c r="F331" s="105"/>
      <c r="G331" s="105"/>
      <c r="H331" s="105"/>
      <c r="I331" s="105"/>
      <c r="J331" s="105"/>
      <c r="K331" s="105"/>
      <c r="L331" s="105"/>
      <c r="M331" s="105"/>
      <c r="N331" s="105"/>
      <c r="O331" s="105"/>
      <c r="P331" s="105"/>
      <c r="Q331" s="105"/>
    </row>
    <row r="332" spans="1:17">
      <c r="A332" s="86"/>
      <c r="F332" s="105"/>
      <c r="G332" s="105"/>
      <c r="H332" s="105"/>
      <c r="I332" s="105"/>
      <c r="J332" s="105"/>
      <c r="K332" s="105"/>
      <c r="L332" s="105"/>
      <c r="M332" s="105"/>
      <c r="N332" s="105"/>
      <c r="O332" s="105"/>
      <c r="P332" s="105"/>
      <c r="Q332" s="105"/>
    </row>
    <row r="333" spans="1:17">
      <c r="A333" s="86"/>
      <c r="F333" s="105"/>
      <c r="G333" s="105"/>
      <c r="H333" s="105"/>
      <c r="I333" s="105"/>
      <c r="J333" s="105"/>
      <c r="K333" s="105"/>
      <c r="L333" s="105"/>
      <c r="M333" s="105"/>
      <c r="N333" s="105"/>
      <c r="O333" s="105"/>
      <c r="P333" s="105"/>
      <c r="Q333" s="105"/>
    </row>
    <row r="334" spans="1:17">
      <c r="A334" s="86"/>
      <c r="F334" s="105"/>
      <c r="G334" s="105"/>
      <c r="H334" s="105"/>
      <c r="I334" s="105"/>
      <c r="J334" s="105"/>
      <c r="K334" s="105"/>
      <c r="L334" s="105"/>
      <c r="M334" s="105"/>
      <c r="N334" s="105"/>
      <c r="O334" s="105"/>
      <c r="P334" s="105"/>
      <c r="Q334" s="105"/>
    </row>
    <row r="335" spans="1:17">
      <c r="A335" s="86"/>
      <c r="F335" s="105"/>
      <c r="G335" s="105"/>
      <c r="H335" s="105"/>
      <c r="I335" s="105"/>
      <c r="J335" s="105"/>
      <c r="K335" s="105"/>
      <c r="L335" s="105"/>
      <c r="M335" s="105"/>
      <c r="N335" s="105"/>
      <c r="O335" s="105"/>
      <c r="P335" s="105"/>
      <c r="Q335" s="105"/>
    </row>
    <row r="336" spans="1:17">
      <c r="A336" s="86"/>
      <c r="F336" s="105"/>
      <c r="G336" s="105"/>
      <c r="H336" s="105"/>
      <c r="I336" s="105"/>
      <c r="J336" s="105"/>
      <c r="K336" s="105"/>
      <c r="L336" s="105"/>
      <c r="M336" s="105"/>
      <c r="N336" s="105"/>
      <c r="O336" s="105"/>
      <c r="P336" s="105"/>
      <c r="Q336" s="105"/>
    </row>
    <row r="337" spans="1:17">
      <c r="A337" s="86"/>
      <c r="F337" s="105"/>
      <c r="G337" s="105"/>
      <c r="H337" s="105"/>
      <c r="I337" s="105"/>
      <c r="J337" s="105"/>
      <c r="K337" s="105"/>
      <c r="L337" s="105"/>
      <c r="M337" s="105"/>
      <c r="N337" s="105"/>
      <c r="O337" s="105"/>
      <c r="P337" s="105"/>
      <c r="Q337" s="105"/>
    </row>
    <row r="338" spans="1:17">
      <c r="A338" s="86"/>
      <c r="F338" s="105"/>
      <c r="G338" s="105"/>
      <c r="H338" s="105"/>
      <c r="I338" s="105"/>
      <c r="J338" s="105"/>
      <c r="K338" s="105"/>
      <c r="L338" s="105"/>
      <c r="M338" s="105"/>
      <c r="N338" s="105"/>
      <c r="O338" s="105"/>
      <c r="P338" s="105"/>
      <c r="Q338" s="105"/>
    </row>
    <row r="339" spans="1:17">
      <c r="A339" s="86"/>
      <c r="F339" s="105"/>
      <c r="G339" s="105"/>
      <c r="H339" s="105"/>
      <c r="I339" s="105"/>
      <c r="J339" s="105"/>
      <c r="K339" s="105"/>
      <c r="L339" s="105"/>
      <c r="M339" s="105"/>
      <c r="N339" s="105"/>
      <c r="O339" s="105"/>
      <c r="P339" s="105"/>
      <c r="Q339" s="105"/>
    </row>
    <row r="340" spans="1:17">
      <c r="A340" s="86"/>
      <c r="F340" s="105"/>
      <c r="G340" s="105"/>
      <c r="H340" s="105"/>
      <c r="I340" s="105"/>
      <c r="J340" s="105"/>
      <c r="K340" s="105"/>
      <c r="L340" s="105"/>
      <c r="M340" s="105"/>
      <c r="N340" s="105"/>
      <c r="O340" s="105"/>
      <c r="P340" s="105"/>
      <c r="Q340" s="105"/>
    </row>
    <row r="341" spans="1:17">
      <c r="A341" s="86"/>
      <c r="F341" s="105"/>
      <c r="G341" s="105"/>
      <c r="H341" s="105"/>
      <c r="I341" s="105"/>
      <c r="J341" s="105"/>
      <c r="K341" s="105"/>
      <c r="L341" s="105"/>
      <c r="M341" s="105"/>
      <c r="N341" s="105"/>
      <c r="O341" s="105"/>
      <c r="P341" s="105"/>
      <c r="Q341" s="105"/>
    </row>
    <row r="342" spans="1:17">
      <c r="A342" s="86"/>
      <c r="F342" s="105"/>
      <c r="G342" s="105"/>
      <c r="H342" s="105"/>
      <c r="I342" s="105"/>
      <c r="J342" s="105"/>
      <c r="K342" s="105"/>
      <c r="L342" s="105"/>
      <c r="M342" s="105"/>
      <c r="N342" s="105"/>
      <c r="O342" s="105"/>
      <c r="P342" s="105"/>
      <c r="Q342" s="105"/>
    </row>
    <row r="343" spans="1:17">
      <c r="A343" s="86"/>
    </row>
    <row r="344" spans="1:17">
      <c r="A344" s="86"/>
    </row>
    <row r="345" spans="1:17">
      <c r="A345" s="86"/>
    </row>
    <row r="346" spans="1:17">
      <c r="A346" s="86"/>
    </row>
    <row r="347" spans="1:17">
      <c r="A347" s="86"/>
    </row>
    <row r="348" spans="1:17">
      <c r="A348" s="86"/>
    </row>
    <row r="349" spans="1:17">
      <c r="A349" s="86"/>
    </row>
    <row r="350" spans="1:17">
      <c r="A350" s="86"/>
    </row>
    <row r="351" spans="1:17">
      <c r="A351" s="86"/>
    </row>
    <row r="352" spans="1:17">
      <c r="A352" s="86"/>
    </row>
    <row r="353" spans="1:1">
      <c r="A353" s="86"/>
    </row>
    <row r="354" spans="1:1">
      <c r="A354" s="86"/>
    </row>
    <row r="355" spans="1:1">
      <c r="A355" s="86"/>
    </row>
    <row r="356" spans="1:1">
      <c r="A356" s="86"/>
    </row>
    <row r="357" spans="1:1">
      <c r="A357" s="86"/>
    </row>
    <row r="358" spans="1:1">
      <c r="A358" s="86"/>
    </row>
    <row r="359" spans="1:1">
      <c r="A359" s="86"/>
    </row>
    <row r="360" spans="1:1">
      <c r="A360" s="86"/>
    </row>
    <row r="361" spans="1:1">
      <c r="A361" s="86"/>
    </row>
    <row r="452" spans="1:1">
      <c r="A452" s="86"/>
    </row>
    <row r="453" spans="1:1">
      <c r="A453" s="86"/>
    </row>
    <row r="454" spans="1:1">
      <c r="A454" s="86"/>
    </row>
    <row r="455" spans="1:1">
      <c r="A455" s="86"/>
    </row>
    <row r="456" spans="1:1">
      <c r="A456" s="86"/>
    </row>
    <row r="457" spans="1:1">
      <c r="A457" s="86"/>
    </row>
    <row r="458" spans="1:1">
      <c r="A458" s="86"/>
    </row>
    <row r="459" spans="1:1">
      <c r="A459" s="86"/>
    </row>
    <row r="460" spans="1:1">
      <c r="A460" s="86"/>
    </row>
    <row r="461" spans="1:1">
      <c r="A461" s="86"/>
    </row>
    <row r="462" spans="1:1">
      <c r="A462" s="86"/>
    </row>
    <row r="463" spans="1:1">
      <c r="A463" s="86"/>
    </row>
    <row r="464" spans="1:1">
      <c r="A464" s="86"/>
    </row>
    <row r="465" spans="1:1">
      <c r="A465" s="86"/>
    </row>
    <row r="466" spans="1:1">
      <c r="A466" s="86"/>
    </row>
    <row r="467" spans="1:1">
      <c r="A467" s="86"/>
    </row>
    <row r="468" spans="1:1">
      <c r="A468" s="86"/>
    </row>
    <row r="469" spans="1:1">
      <c r="A469" s="86"/>
    </row>
    <row r="470" spans="1:1">
      <c r="A470" s="86"/>
    </row>
    <row r="471" spans="1:1">
      <c r="A471" s="86"/>
    </row>
    <row r="472" spans="1:1">
      <c r="A472" s="86"/>
    </row>
    <row r="473" spans="1:1">
      <c r="A473" s="86"/>
    </row>
    <row r="474" spans="1:1">
      <c r="A474" s="86"/>
    </row>
    <row r="475" spans="1:1">
      <c r="A475" s="86"/>
    </row>
    <row r="476" spans="1:1">
      <c r="A476" s="86"/>
    </row>
    <row r="477" spans="1:1">
      <c r="A477" s="86"/>
    </row>
    <row r="478" spans="1:1">
      <c r="A478" s="86"/>
    </row>
    <row r="479" spans="1:1">
      <c r="A479" s="86"/>
    </row>
    <row r="480" spans="1:1">
      <c r="A480" s="86"/>
    </row>
    <row r="481" spans="1:1">
      <c r="A481" s="86"/>
    </row>
    <row r="482" spans="1:1">
      <c r="A482" s="86"/>
    </row>
    <row r="483" spans="1:1">
      <c r="A483" s="86"/>
    </row>
    <row r="484" spans="1:1">
      <c r="A484" s="86"/>
    </row>
    <row r="485" spans="1:1">
      <c r="A485" s="86"/>
    </row>
    <row r="486" spans="1:1">
      <c r="A486" s="86"/>
    </row>
    <row r="487" spans="1:1">
      <c r="A487" s="86"/>
    </row>
    <row r="488" spans="1:1">
      <c r="A488" s="86"/>
    </row>
    <row r="489" spans="1:1">
      <c r="A489" s="86"/>
    </row>
    <row r="490" spans="1:1">
      <c r="A490" s="86"/>
    </row>
    <row r="491" spans="1:1">
      <c r="A491" s="86"/>
    </row>
    <row r="492" spans="1:1">
      <c r="A492" s="86"/>
    </row>
    <row r="493" spans="1:1">
      <c r="A493" s="86"/>
    </row>
    <row r="494" spans="1:1">
      <c r="A494" s="86"/>
    </row>
    <row r="495" spans="1:1">
      <c r="A495" s="86"/>
    </row>
    <row r="496" spans="1:1">
      <c r="A496" s="86"/>
    </row>
    <row r="497" spans="1:1">
      <c r="A497" s="86"/>
    </row>
    <row r="498" spans="1:1">
      <c r="A498" s="86"/>
    </row>
    <row r="499" spans="1:1">
      <c r="A499" s="86"/>
    </row>
    <row r="500" spans="1:1">
      <c r="A500" s="86"/>
    </row>
    <row r="501" spans="1:1">
      <c r="A501" s="86"/>
    </row>
    <row r="502" spans="1:1">
      <c r="A502" s="86"/>
    </row>
    <row r="503" spans="1:1">
      <c r="A503" s="86"/>
    </row>
    <row r="504" spans="1:1">
      <c r="A504" s="86"/>
    </row>
    <row r="505" spans="1:1">
      <c r="A505" s="86"/>
    </row>
    <row r="506" spans="1:1">
      <c r="A506" s="86"/>
    </row>
    <row r="507" spans="1:1">
      <c r="A507" s="86"/>
    </row>
    <row r="508" spans="1:1">
      <c r="A508" s="86"/>
    </row>
    <row r="509" spans="1:1">
      <c r="A509" s="86"/>
    </row>
    <row r="510" spans="1:1">
      <c r="A510" s="86"/>
    </row>
    <row r="511" spans="1:1">
      <c r="A511" s="86"/>
    </row>
    <row r="512" spans="1:1">
      <c r="A512" s="86"/>
    </row>
    <row r="513" spans="1:1">
      <c r="A513" s="86"/>
    </row>
    <row r="514" spans="1:1">
      <c r="A514" s="86"/>
    </row>
    <row r="515" spans="1:1">
      <c r="A515" s="86"/>
    </row>
    <row r="516" spans="1:1">
      <c r="A516" s="86"/>
    </row>
    <row r="517" spans="1:1">
      <c r="A517" s="86"/>
    </row>
    <row r="518" spans="1:1">
      <c r="A518" s="86"/>
    </row>
    <row r="519" spans="1:1">
      <c r="A519" s="86"/>
    </row>
    <row r="520" spans="1:1">
      <c r="A520" s="86"/>
    </row>
    <row r="521" spans="1:1">
      <c r="A521" s="86"/>
    </row>
    <row r="522" spans="1:1">
      <c r="A522" s="86"/>
    </row>
    <row r="523" spans="1:1">
      <c r="A523" s="86"/>
    </row>
    <row r="524" spans="1:1">
      <c r="A524" s="86"/>
    </row>
    <row r="525" spans="1:1">
      <c r="A525" s="86"/>
    </row>
    <row r="526" spans="1:1">
      <c r="A526" s="86"/>
    </row>
    <row r="527" spans="1:1">
      <c r="A527" s="86"/>
    </row>
    <row r="528" spans="1:1">
      <c r="A528" s="86"/>
    </row>
    <row r="529" spans="1:1">
      <c r="A529" s="86"/>
    </row>
    <row r="530" spans="1:1">
      <c r="A530" s="86"/>
    </row>
    <row r="531" spans="1:1">
      <c r="A531" s="86"/>
    </row>
    <row r="532" spans="1:1">
      <c r="A532" s="86"/>
    </row>
    <row r="533" spans="1:1">
      <c r="A533" s="86"/>
    </row>
    <row r="534" spans="1:1">
      <c r="A534" s="86"/>
    </row>
    <row r="535" spans="1:1">
      <c r="A535" s="86"/>
    </row>
    <row r="536" spans="1:1">
      <c r="A536" s="86"/>
    </row>
    <row r="537" spans="1:1">
      <c r="A537" s="86"/>
    </row>
    <row r="538" spans="1:1">
      <c r="A538" s="86"/>
    </row>
    <row r="539" spans="1:1">
      <c r="A539" s="86"/>
    </row>
    <row r="540" spans="1:1">
      <c r="A540" s="86"/>
    </row>
    <row r="541" spans="1:1">
      <c r="A541" s="86"/>
    </row>
    <row r="542" spans="1:1">
      <c r="A542" s="86"/>
    </row>
    <row r="543" spans="1:1">
      <c r="A543" s="86"/>
    </row>
    <row r="544" spans="1:1">
      <c r="A544" s="86"/>
    </row>
    <row r="545" spans="1:1">
      <c r="A545" s="86"/>
    </row>
    <row r="546" spans="1:1">
      <c r="A546" s="86"/>
    </row>
    <row r="547" spans="1:1">
      <c r="A547" s="86"/>
    </row>
    <row r="548" spans="1:1">
      <c r="A548" s="86"/>
    </row>
    <row r="549" spans="1:1">
      <c r="A549" s="86"/>
    </row>
    <row r="550" spans="1:1">
      <c r="A550" s="86"/>
    </row>
    <row r="551" spans="1:1">
      <c r="A551" s="86"/>
    </row>
    <row r="552" spans="1:1">
      <c r="A552" s="86"/>
    </row>
    <row r="553" spans="1:1">
      <c r="A553" s="86"/>
    </row>
    <row r="554" spans="1:1">
      <c r="A554" s="86"/>
    </row>
    <row r="555" spans="1:1">
      <c r="A555" s="86"/>
    </row>
    <row r="556" spans="1:1">
      <c r="A556" s="86"/>
    </row>
    <row r="557" spans="1:1">
      <c r="A557" s="86"/>
    </row>
    <row r="558" spans="1:1">
      <c r="A558" s="86"/>
    </row>
    <row r="559" spans="1:1">
      <c r="A559" s="86"/>
    </row>
    <row r="560" spans="1:1">
      <c r="A560" s="86"/>
    </row>
    <row r="561" spans="1:1">
      <c r="A561" s="86"/>
    </row>
    <row r="562" spans="1:1">
      <c r="A562" s="86"/>
    </row>
    <row r="563" spans="1:1">
      <c r="A563" s="86"/>
    </row>
    <row r="564" spans="1:1">
      <c r="A564" s="86"/>
    </row>
    <row r="565" spans="1:1">
      <c r="A565" s="86"/>
    </row>
    <row r="566" spans="1:1">
      <c r="A566" s="86"/>
    </row>
    <row r="567" spans="1:1">
      <c r="A567" s="86"/>
    </row>
    <row r="568" spans="1:1">
      <c r="A568" s="86"/>
    </row>
    <row r="569" spans="1:1">
      <c r="A569" s="86"/>
    </row>
    <row r="570" spans="1:1">
      <c r="A570" s="86"/>
    </row>
    <row r="571" spans="1:1">
      <c r="A571" s="86"/>
    </row>
    <row r="572" spans="1:1">
      <c r="A572" s="86"/>
    </row>
    <row r="573" spans="1:1">
      <c r="A573" s="86"/>
    </row>
    <row r="574" spans="1:1">
      <c r="A574" s="86"/>
    </row>
    <row r="575" spans="1:1">
      <c r="A575" s="86"/>
    </row>
    <row r="576" spans="1:1">
      <c r="A576" s="86"/>
    </row>
    <row r="577" spans="1:1">
      <c r="A577" s="86"/>
    </row>
    <row r="578" spans="1:1">
      <c r="A578" s="86"/>
    </row>
    <row r="579" spans="1:1">
      <c r="A579" s="86"/>
    </row>
    <row r="580" spans="1:1">
      <c r="A580" s="86"/>
    </row>
    <row r="581" spans="1:1">
      <c r="A581" s="86"/>
    </row>
    <row r="582" spans="1:1">
      <c r="A582" s="86"/>
    </row>
    <row r="583" spans="1:1">
      <c r="A583" s="86"/>
    </row>
    <row r="584" spans="1:1">
      <c r="A584" s="86"/>
    </row>
    <row r="585" spans="1:1">
      <c r="A585" s="86"/>
    </row>
    <row r="586" spans="1:1">
      <c r="A586" s="86"/>
    </row>
    <row r="587" spans="1:1">
      <c r="A587" s="86"/>
    </row>
    <row r="588" spans="1:1">
      <c r="A588" s="86"/>
    </row>
    <row r="589" spans="1:1">
      <c r="A589" s="86"/>
    </row>
    <row r="590" spans="1:1">
      <c r="A590" s="86"/>
    </row>
    <row r="591" spans="1:1">
      <c r="A591" s="86"/>
    </row>
    <row r="592" spans="1:1">
      <c r="A592" s="86"/>
    </row>
    <row r="593" spans="1:1">
      <c r="A593" s="86"/>
    </row>
    <row r="594" spans="1:1">
      <c r="A594" s="86"/>
    </row>
    <row r="595" spans="1:1">
      <c r="A595" s="86"/>
    </row>
    <row r="596" spans="1:1">
      <c r="A596" s="86"/>
    </row>
    <row r="597" spans="1:1">
      <c r="A597" s="86"/>
    </row>
    <row r="598" spans="1:1">
      <c r="A598" s="86"/>
    </row>
    <row r="599" spans="1:1">
      <c r="A599" s="86"/>
    </row>
    <row r="600" spans="1:1">
      <c r="A600" s="86"/>
    </row>
    <row r="601" spans="1:1">
      <c r="A601" s="86"/>
    </row>
    <row r="602" spans="1:1">
      <c r="A602" s="86"/>
    </row>
    <row r="603" spans="1:1">
      <c r="A603" s="86"/>
    </row>
    <row r="604" spans="1:1">
      <c r="A604" s="86"/>
    </row>
    <row r="605" spans="1:1">
      <c r="A605" s="86"/>
    </row>
    <row r="606" spans="1:1">
      <c r="A606" s="86"/>
    </row>
    <row r="607" spans="1:1">
      <c r="A607" s="86"/>
    </row>
    <row r="608" spans="1:1">
      <c r="A608" s="86"/>
    </row>
    <row r="609" spans="1:1">
      <c r="A609" s="86"/>
    </row>
    <row r="610" spans="1:1">
      <c r="A610" s="86"/>
    </row>
    <row r="611" spans="1:1">
      <c r="A611" s="86"/>
    </row>
    <row r="612" spans="1:1">
      <c r="A612" s="86"/>
    </row>
    <row r="613" spans="1:1">
      <c r="A613" s="86"/>
    </row>
    <row r="614" spans="1:1">
      <c r="A614" s="86"/>
    </row>
    <row r="615" spans="1:1">
      <c r="A615" s="86"/>
    </row>
    <row r="616" spans="1:1">
      <c r="A616" s="86"/>
    </row>
    <row r="617" spans="1:1">
      <c r="A617" s="86"/>
    </row>
    <row r="618" spans="1:1">
      <c r="A618" s="86"/>
    </row>
    <row r="619" spans="1:1">
      <c r="A619" s="86"/>
    </row>
    <row r="620" spans="1:1">
      <c r="A620" s="86"/>
    </row>
    <row r="621" spans="1:1">
      <c r="A621" s="86"/>
    </row>
    <row r="622" spans="1:1">
      <c r="A622" s="86"/>
    </row>
    <row r="623" spans="1:1">
      <c r="A623" s="86"/>
    </row>
    <row r="624" spans="1:1">
      <c r="A624" s="86"/>
    </row>
    <row r="625" spans="1:1">
      <c r="A625" s="86"/>
    </row>
    <row r="626" spans="1:1">
      <c r="A626" s="86"/>
    </row>
    <row r="627" spans="1:1">
      <c r="A627" s="86"/>
    </row>
    <row r="628" spans="1:1">
      <c r="A628" s="86"/>
    </row>
    <row r="629" spans="1:1">
      <c r="A629" s="86"/>
    </row>
  </sheetData>
  <sheetProtection selectLockedCells="1" sort="0" autoFilter="0"/>
  <protectedRanges>
    <protectedRange sqref="D32:D34 D42:D44 D37:D39" name="Data Entry 22_2_2"/>
    <protectedRange sqref="D10:D11 D20:D25 D27" name="Data Entry 14.21_2_2"/>
    <protectedRange sqref="F13:Q13 F41:Q41 F52:Q52 F20:Q20 F46:Q46" name="Data Entry 1.10_2_1"/>
    <protectedRange sqref="D31 D36 D41 D45:D52 F45:Q45 F50:Q50" name="Data Entry 25.41_2_1"/>
    <protectedRange sqref="D12" name="Data Entry 14.21_1_2_1"/>
    <protectedRange sqref="C6" name="Entity Code_1"/>
    <protectedRange sqref="F31:Q31" name="Data Entry 1.10_2"/>
    <protectedRange sqref="F32:Q34 F14:Q18 F37:Q39" name="Data Entry 22_2_1_1_2"/>
    <protectedRange sqref="F21:Q25" name="Data Entry 14.21_2_1_2"/>
    <protectedRange sqref="G36:Q36" name="Data Entry 25.41_2_1_3"/>
    <protectedRange sqref="G12:Q12" name="Data Entry 14.21_1_2_1_3"/>
    <protectedRange sqref="G10:Q11" name="Data Entry 14.21_2"/>
    <protectedRange sqref="F36" name="Data Entry 25.41_2_1_2_1"/>
    <protectedRange sqref="F12" name="Data Entry 14.21_1_2_1_2_1"/>
    <protectedRange sqref="F10:F11" name="Data Entry 14.21_2_4_1"/>
    <protectedRange sqref="G42:Q42" name="Data Entry 1.10_2_3"/>
    <protectedRange sqref="G49:Q49 G43:Q44" name="Data Entry 25.41_2_5"/>
    <protectedRange sqref="F42" name="Data Entry 1.10_2_3_2_1"/>
    <protectedRange sqref="F43:F44 F49" name="Data Entry 25.41_2_5_2_1"/>
    <protectedRange sqref="G27:Q27" name="Data Entry 25.41_2_1_4"/>
    <protectedRange sqref="F27" name="Data Entry 25.41_2_1_1_2"/>
    <protectedRange sqref="G51:Q51" name="Data Entry 25.41_2_9"/>
    <protectedRange sqref="F51" name="Data Entry 25.41_2_9_2_1"/>
    <protectedRange sqref="G47:Q48" name="Data Entry 25.41_2_7"/>
    <protectedRange sqref="F47:F48" name="Data Entry 25.41_2_7_2_1"/>
    <protectedRange sqref="R28:R29" name="Data Entry 1.10_2_2"/>
    <protectedRange sqref="G28:Q29" name="Data Entry 1.10_2_24_1"/>
    <protectedRange sqref="F28:F29" name="Data Entry 1.10_2_24_2"/>
  </protectedRanges>
  <mergeCells count="6">
    <mergeCell ref="F5:J5"/>
    <mergeCell ref="A4:B5"/>
    <mergeCell ref="F2:Q4"/>
    <mergeCell ref="F1:J1"/>
    <mergeCell ref="A28:A29"/>
    <mergeCell ref="B28:B29"/>
  </mergeCells>
  <dataValidations count="1">
    <dataValidation type="custom" allowBlank="1" showInputMessage="1" showErrorMessage="1" errorTitle="Invalid Entry" error="The value in these cells must be either:_x000a__x000a_1. A number (including zero)_x000a__x000a_or_x000a__x000a_2. The text &quot;na&quot; (no spaces, no quotes, lowercase, no slash sign)_x000a__x000a_-Please insert any comments in the comment box in Column T-_x000a__x000a_" sqref="F31:Q52 F10:Q29" xr:uid="{00000000-0002-0000-0500-000000000000}">
      <formula1>OR((F10="na"),(ISNUMBER(F10)))</formula1>
    </dataValidation>
  </dataValidations>
  <pageMargins left="0.25" right="0.25" top="0.5" bottom="0.75" header="0.3" footer="0.3"/>
  <pageSetup paperSize="5" scale="52" fitToHeight="0" orientation="landscape" r:id="rId1"/>
  <headerFooter alignWithMargins="0">
    <oddFooter>&amp;L&amp;F&amp;CConfidential &amp;&amp; Proprietary
Copyright 2019
 Hitachi Consulting&amp;RPage &amp;P of &amp;N</oddFooter>
  </headerFooter>
  <ignoredErrors>
    <ignoredError sqref="F60" unlocked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pageSetUpPr fitToPage="1"/>
  </sheetPr>
  <dimension ref="A1:R635"/>
  <sheetViews>
    <sheetView zoomScale="90" zoomScaleNormal="90" workbookViewId="0">
      <pane ySplit="9" topLeftCell="A10" activePane="bottomLeft" state="frozen"/>
      <selection pane="bottomLeft" activeCell="F10" sqref="F10"/>
      <selection activeCell="K12" sqref="K12"/>
    </sheetView>
  </sheetViews>
  <sheetFormatPr defaultColWidth="9.28515625" defaultRowHeight="11.25" outlineLevelRow="1" outlineLevelCol="1"/>
  <cols>
    <col min="1" max="1" width="15.42578125" style="98" customWidth="1"/>
    <col min="2" max="2" width="20.7109375" style="86" customWidth="1"/>
    <col min="3" max="3" width="10.7109375" style="86" customWidth="1"/>
    <col min="4" max="4" width="55.5703125" style="484" hidden="1" customWidth="1" outlineLevel="1"/>
    <col min="5" max="5" width="55.5703125" style="86" customWidth="1" collapsed="1"/>
    <col min="6" max="6" width="14.85546875" style="86" customWidth="1"/>
    <col min="7" max="7" width="13.28515625" style="86" bestFit="1" customWidth="1"/>
    <col min="8" max="8" width="14.140625" style="86" bestFit="1" customWidth="1"/>
    <col min="9" max="17" width="12.7109375" style="86" customWidth="1"/>
    <col min="18" max="18" width="30.5703125" style="86" customWidth="1"/>
    <col min="19" max="16384" width="9.28515625" style="86"/>
  </cols>
  <sheetData>
    <row r="1" spans="1:18" ht="15" customHeight="1">
      <c r="A1" s="86"/>
      <c r="D1" s="483"/>
      <c r="E1" s="490"/>
      <c r="F1" s="839"/>
      <c r="G1" s="839"/>
      <c r="H1" s="839"/>
      <c r="I1" s="839"/>
      <c r="J1" s="839"/>
      <c r="K1" s="541"/>
      <c r="L1" s="541"/>
      <c r="M1" s="541"/>
      <c r="N1" s="541"/>
      <c r="O1" s="541"/>
      <c r="P1" s="541"/>
      <c r="Q1" s="110"/>
    </row>
    <row r="2" spans="1:18" ht="15" customHeight="1">
      <c r="A2" s="86"/>
      <c r="D2" s="483"/>
      <c r="E2" s="482"/>
      <c r="F2" s="838" t="s">
        <v>419</v>
      </c>
      <c r="G2" s="838"/>
      <c r="H2" s="838"/>
      <c r="I2" s="838"/>
      <c r="J2" s="482"/>
      <c r="K2" s="482"/>
      <c r="L2" s="482"/>
      <c r="M2" s="482"/>
      <c r="N2" s="482"/>
      <c r="O2" s="482"/>
      <c r="P2" s="482"/>
      <c r="Q2" s="110"/>
    </row>
    <row r="3" spans="1:18" ht="15" customHeight="1">
      <c r="A3" s="86"/>
      <c r="D3" s="483"/>
      <c r="E3" s="482"/>
      <c r="F3" s="838"/>
      <c r="G3" s="838"/>
      <c r="H3" s="838"/>
      <c r="I3" s="838"/>
      <c r="J3" s="482"/>
      <c r="K3" s="482"/>
      <c r="L3" s="482"/>
      <c r="M3" s="482"/>
      <c r="N3" s="482"/>
      <c r="O3" s="482"/>
      <c r="P3" s="482"/>
      <c r="Q3" s="110"/>
    </row>
    <row r="4" spans="1:18" ht="15" customHeight="1" outlineLevel="1">
      <c r="A4" s="840" t="s">
        <v>33</v>
      </c>
      <c r="B4" s="840"/>
      <c r="C4" s="112"/>
      <c r="D4" s="483"/>
      <c r="E4" s="482"/>
      <c r="F4" s="838"/>
      <c r="G4" s="838"/>
      <c r="H4" s="838"/>
      <c r="I4" s="838"/>
      <c r="J4" s="482"/>
      <c r="K4" s="482"/>
      <c r="L4" s="482"/>
      <c r="M4" s="482"/>
      <c r="N4" s="482"/>
      <c r="O4" s="482"/>
      <c r="P4" s="482"/>
      <c r="Q4" s="110"/>
    </row>
    <row r="5" spans="1:18" ht="15" customHeight="1" outlineLevel="1">
      <c r="A5" s="840"/>
      <c r="B5" s="840"/>
      <c r="C5" s="101"/>
      <c r="D5" s="483"/>
      <c r="E5" s="482"/>
      <c r="F5" s="837"/>
      <c r="G5" s="837"/>
      <c r="H5" s="837"/>
      <c r="I5" s="837"/>
      <c r="J5" s="837"/>
      <c r="K5" s="482"/>
      <c r="L5" s="482"/>
      <c r="M5" s="482"/>
      <c r="N5" s="482"/>
      <c r="O5" s="482"/>
      <c r="P5" s="482"/>
      <c r="Q5" s="110"/>
    </row>
    <row r="6" spans="1:18" ht="15" customHeight="1" outlineLevel="1">
      <c r="B6" s="128"/>
      <c r="D6" s="485"/>
      <c r="E6" s="153" t="str">
        <f>CONCATENATE("Section Completion Rate:  ",ROUND(SUM((R54+R55+R57)/R59)*100,0),"%")</f>
        <v>Section Completion Rate:  0%</v>
      </c>
      <c r="F6" s="172" t="str">
        <f>'2_Account Setup'!F6</f>
        <v xml:space="preserve"> Data Entry</v>
      </c>
      <c r="G6" s="171"/>
      <c r="H6" s="171"/>
      <c r="I6" s="171"/>
      <c r="J6" s="171"/>
      <c r="K6" s="171"/>
      <c r="L6" s="171"/>
      <c r="M6" s="171"/>
      <c r="N6" s="171"/>
      <c r="O6" s="171"/>
      <c r="P6" s="171"/>
      <c r="Q6" s="768"/>
      <c r="R6" s="82" t="str">
        <f>'2_Account Setup'!R6</f>
        <v>Comments</v>
      </c>
    </row>
    <row r="7" spans="1:18" ht="15" customHeight="1" outlineLevel="1">
      <c r="D7" s="485"/>
      <c r="F7" s="173" t="str">
        <f>'2_Account Setup'!F7</f>
        <v>Calculations</v>
      </c>
      <c r="G7" s="150"/>
      <c r="H7" s="150"/>
      <c r="I7" s="150"/>
      <c r="J7" s="150"/>
      <c r="K7" s="150"/>
      <c r="L7" s="150"/>
      <c r="M7" s="150"/>
      <c r="N7" s="150"/>
      <c r="O7" s="150"/>
      <c r="P7" s="150"/>
      <c r="Q7" s="150"/>
      <c r="R7" s="83"/>
    </row>
    <row r="8" spans="1:18" ht="15" customHeight="1" outlineLevel="1">
      <c r="C8" s="94"/>
      <c r="F8" s="134" t="s">
        <v>36</v>
      </c>
    </row>
    <row r="9" spans="1:18" s="102" customFormat="1" ht="15" customHeight="1">
      <c r="A9" s="91" t="str">
        <f>'2_Account Setup'!A9</f>
        <v>Subgroup</v>
      </c>
      <c r="B9" s="91" t="str">
        <f>'2_Account Setup'!B9</f>
        <v>Data Item</v>
      </c>
      <c r="C9" s="91" t="s">
        <v>37</v>
      </c>
      <c r="D9" s="506" t="str">
        <f>'2_Account Setup'!D9</f>
        <v>Applicable Metrics</v>
      </c>
      <c r="E9" s="91" t="str">
        <f>'2_Account Setup'!E9</f>
        <v>Item Detail</v>
      </c>
      <c r="F9" s="92" t="s">
        <v>39</v>
      </c>
      <c r="G9" s="92" t="s">
        <v>40</v>
      </c>
      <c r="H9" s="92" t="s">
        <v>41</v>
      </c>
      <c r="I9" s="92" t="s">
        <v>42</v>
      </c>
      <c r="J9" s="92" t="s">
        <v>43</v>
      </c>
      <c r="K9" s="92" t="s">
        <v>44</v>
      </c>
      <c r="L9" s="92" t="s">
        <v>45</v>
      </c>
      <c r="M9" s="92" t="s">
        <v>46</v>
      </c>
      <c r="N9" s="92" t="s">
        <v>47</v>
      </c>
      <c r="O9" s="92" t="s">
        <v>48</v>
      </c>
      <c r="P9" s="92" t="s">
        <v>49</v>
      </c>
      <c r="Q9" s="92" t="s">
        <v>50</v>
      </c>
      <c r="R9" s="91" t="str">
        <f>'2_Account Setup'!R9</f>
        <v>Comments</v>
      </c>
    </row>
    <row r="10" spans="1:18" s="218" customFormat="1" ht="24" customHeight="1">
      <c r="A10" s="254" t="s">
        <v>420</v>
      </c>
      <c r="B10" s="261" t="s">
        <v>421</v>
      </c>
      <c r="C10" s="258">
        <v>60</v>
      </c>
      <c r="D10" s="507" t="s">
        <v>422</v>
      </c>
      <c r="E10" s="113" t="s">
        <v>423</v>
      </c>
      <c r="F10" s="752"/>
      <c r="G10" s="327"/>
      <c r="H10" s="327"/>
      <c r="I10" s="327"/>
      <c r="J10" s="327"/>
      <c r="K10" s="327"/>
      <c r="L10" s="327"/>
      <c r="M10" s="327"/>
      <c r="N10" s="327"/>
      <c r="O10" s="327"/>
      <c r="P10" s="327"/>
      <c r="Q10" s="753"/>
      <c r="R10" s="730"/>
    </row>
    <row r="11" spans="1:18" s="218" customFormat="1" ht="9.9499999999999993" customHeight="1">
      <c r="A11" s="513"/>
      <c r="B11" s="291"/>
      <c r="C11" s="788"/>
      <c r="D11" s="498"/>
      <c r="E11" s="291"/>
      <c r="F11" s="432"/>
      <c r="G11" s="291"/>
      <c r="H11" s="291"/>
      <c r="I11" s="291"/>
      <c r="J11" s="291"/>
      <c r="K11" s="291"/>
      <c r="L11" s="291"/>
      <c r="M11" s="291"/>
      <c r="N11" s="291"/>
      <c r="O11" s="291"/>
      <c r="P11" s="291"/>
      <c r="Q11" s="716"/>
      <c r="R11" s="241"/>
    </row>
    <row r="12" spans="1:18" s="218" customFormat="1" ht="24" customHeight="1">
      <c r="A12" s="269" t="s">
        <v>424</v>
      </c>
      <c r="B12" s="261" t="s">
        <v>425</v>
      </c>
      <c r="C12" s="258">
        <v>61</v>
      </c>
      <c r="D12" s="507" t="s">
        <v>426</v>
      </c>
      <c r="E12" s="113" t="s">
        <v>425</v>
      </c>
      <c r="F12" s="752"/>
      <c r="G12" s="327"/>
      <c r="H12" s="327"/>
      <c r="I12" s="327"/>
      <c r="J12" s="327"/>
      <c r="K12" s="327"/>
      <c r="L12" s="327"/>
      <c r="M12" s="327"/>
      <c r="N12" s="327"/>
      <c r="O12" s="327"/>
      <c r="P12" s="327"/>
      <c r="Q12" s="753"/>
      <c r="R12" s="730"/>
    </row>
    <row r="13" spans="1:18" s="264" customFormat="1" ht="24" customHeight="1">
      <c r="A13" s="521" t="s">
        <v>427</v>
      </c>
      <c r="B13" s="843" t="s">
        <v>428</v>
      </c>
      <c r="C13" s="789"/>
      <c r="D13" s="499"/>
      <c r="E13" s="113" t="s">
        <v>429</v>
      </c>
      <c r="F13" s="282"/>
      <c r="G13" s="494"/>
      <c r="H13" s="494"/>
      <c r="I13" s="494"/>
      <c r="J13" s="494"/>
      <c r="K13" s="494"/>
      <c r="L13" s="494"/>
      <c r="M13" s="494"/>
      <c r="N13" s="494"/>
      <c r="O13" s="494"/>
      <c r="P13" s="494"/>
      <c r="Q13" s="710"/>
      <c r="R13" s="714"/>
    </row>
    <row r="14" spans="1:18" s="264" customFormat="1" ht="24" customHeight="1">
      <c r="A14" s="522"/>
      <c r="B14" s="845"/>
      <c r="C14" s="465" t="s">
        <v>430</v>
      </c>
      <c r="D14" s="497" t="s">
        <v>431</v>
      </c>
      <c r="E14" s="421" t="s">
        <v>432</v>
      </c>
      <c r="F14" s="222"/>
      <c r="G14" s="221"/>
      <c r="H14" s="221"/>
      <c r="I14" s="221"/>
      <c r="J14" s="221"/>
      <c r="K14" s="221"/>
      <c r="L14" s="221"/>
      <c r="M14" s="221"/>
      <c r="N14" s="221"/>
      <c r="O14" s="221"/>
      <c r="P14" s="221"/>
      <c r="Q14" s="693"/>
      <c r="R14" s="670"/>
    </row>
    <row r="15" spans="1:18" s="264" customFormat="1" ht="24" customHeight="1">
      <c r="A15" s="522"/>
      <c r="B15" s="845"/>
      <c r="C15" s="465" t="s">
        <v>433</v>
      </c>
      <c r="D15" s="497" t="s">
        <v>431</v>
      </c>
      <c r="E15" s="357" t="s">
        <v>434</v>
      </c>
      <c r="F15" s="228"/>
      <c r="G15" s="213"/>
      <c r="H15" s="213"/>
      <c r="I15" s="213"/>
      <c r="J15" s="213"/>
      <c r="K15" s="213"/>
      <c r="L15" s="213"/>
      <c r="M15" s="213"/>
      <c r="N15" s="213"/>
      <c r="O15" s="213"/>
      <c r="P15" s="213"/>
      <c r="Q15" s="674"/>
      <c r="R15" s="670"/>
    </row>
    <row r="16" spans="1:18" s="264" customFormat="1" ht="24" customHeight="1">
      <c r="A16" s="522"/>
      <c r="B16" s="845"/>
      <c r="C16" s="465" t="s">
        <v>435</v>
      </c>
      <c r="D16" s="497" t="s">
        <v>431</v>
      </c>
      <c r="E16" s="357" t="s">
        <v>436</v>
      </c>
      <c r="F16" s="228"/>
      <c r="G16" s="213"/>
      <c r="H16" s="213"/>
      <c r="I16" s="213"/>
      <c r="J16" s="213"/>
      <c r="K16" s="213"/>
      <c r="L16" s="213"/>
      <c r="M16" s="213"/>
      <c r="N16" s="213"/>
      <c r="O16" s="213"/>
      <c r="P16" s="213"/>
      <c r="Q16" s="674"/>
      <c r="R16" s="670"/>
    </row>
    <row r="17" spans="1:18" s="264" customFormat="1" ht="24" customHeight="1">
      <c r="A17" s="522"/>
      <c r="B17" s="845"/>
      <c r="C17" s="465" t="s">
        <v>437</v>
      </c>
      <c r="D17" s="497" t="s">
        <v>431</v>
      </c>
      <c r="E17" s="357" t="s">
        <v>438</v>
      </c>
      <c r="F17" s="228"/>
      <c r="G17" s="213"/>
      <c r="H17" s="213"/>
      <c r="I17" s="213"/>
      <c r="J17" s="213"/>
      <c r="K17" s="213"/>
      <c r="L17" s="213"/>
      <c r="M17" s="213"/>
      <c r="N17" s="213"/>
      <c r="O17" s="213"/>
      <c r="P17" s="213"/>
      <c r="Q17" s="674"/>
      <c r="R17" s="670"/>
    </row>
    <row r="18" spans="1:18" s="264" customFormat="1" ht="24" customHeight="1">
      <c r="A18" s="522"/>
      <c r="B18" s="845"/>
      <c r="C18" s="786" t="s">
        <v>439</v>
      </c>
      <c r="D18" s="497" t="s">
        <v>431</v>
      </c>
      <c r="E18" s="422" t="s">
        <v>440</v>
      </c>
      <c r="F18" s="228"/>
      <c r="G18" s="213"/>
      <c r="H18" s="213"/>
      <c r="I18" s="213"/>
      <c r="J18" s="213"/>
      <c r="K18" s="213"/>
      <c r="L18" s="213"/>
      <c r="M18" s="213"/>
      <c r="N18" s="213"/>
      <c r="O18" s="213"/>
      <c r="P18" s="213"/>
      <c r="Q18" s="674"/>
      <c r="R18" s="713"/>
    </row>
    <row r="19" spans="1:18" s="264" customFormat="1" ht="24" customHeight="1">
      <c r="A19" s="522"/>
      <c r="B19" s="844"/>
      <c r="C19" s="369">
        <v>62</v>
      </c>
      <c r="D19" s="500"/>
      <c r="E19" s="401" t="s">
        <v>441</v>
      </c>
      <c r="F19" s="330">
        <f t="shared" ref="F19:J19" si="0">IF(COUNTIF(F14:F18,"na"),"na",SUM(F14:F18))</f>
        <v>0</v>
      </c>
      <c r="G19" s="331">
        <f t="shared" si="0"/>
        <v>0</v>
      </c>
      <c r="H19" s="331">
        <f t="shared" si="0"/>
        <v>0</v>
      </c>
      <c r="I19" s="331">
        <f t="shared" si="0"/>
        <v>0</v>
      </c>
      <c r="J19" s="331">
        <f t="shared" si="0"/>
        <v>0</v>
      </c>
      <c r="K19" s="331">
        <f t="shared" ref="K19:Q19" si="1">IF(COUNTIF(K14:K18,"na"),"na",SUM(K14:K18))</f>
        <v>0</v>
      </c>
      <c r="L19" s="331">
        <f t="shared" si="1"/>
        <v>0</v>
      </c>
      <c r="M19" s="331">
        <f t="shared" si="1"/>
        <v>0</v>
      </c>
      <c r="N19" s="331">
        <f t="shared" si="1"/>
        <v>0</v>
      </c>
      <c r="O19" s="331">
        <f t="shared" si="1"/>
        <v>0</v>
      </c>
      <c r="P19" s="331">
        <f t="shared" si="1"/>
        <v>0</v>
      </c>
      <c r="Q19" s="754">
        <f t="shared" si="1"/>
        <v>0</v>
      </c>
      <c r="R19" s="671"/>
    </row>
    <row r="20" spans="1:18" s="218" customFormat="1" ht="36.75" customHeight="1">
      <c r="A20" s="521"/>
      <c r="B20" s="214" t="s">
        <v>442</v>
      </c>
      <c r="C20" s="367"/>
      <c r="D20" s="495"/>
      <c r="E20" s="113" t="s">
        <v>443</v>
      </c>
      <c r="F20" s="755"/>
      <c r="G20" s="342"/>
      <c r="H20" s="342"/>
      <c r="I20" s="342"/>
      <c r="J20" s="342"/>
      <c r="K20" s="342"/>
      <c r="L20" s="342"/>
      <c r="M20" s="342"/>
      <c r="N20" s="342"/>
      <c r="O20" s="342"/>
      <c r="P20" s="342"/>
      <c r="Q20" s="756"/>
      <c r="R20" s="665"/>
    </row>
    <row r="21" spans="1:18" s="264" customFormat="1" ht="24" customHeight="1">
      <c r="A21" s="522"/>
      <c r="B21" s="220"/>
      <c r="C21" s="798" t="s">
        <v>444</v>
      </c>
      <c r="D21" s="530" t="s">
        <v>445</v>
      </c>
      <c r="E21" s="357" t="s">
        <v>446</v>
      </c>
      <c r="F21" s="228"/>
      <c r="G21" s="213"/>
      <c r="H21" s="213"/>
      <c r="I21" s="213"/>
      <c r="J21" s="213"/>
      <c r="K21" s="213"/>
      <c r="L21" s="213"/>
      <c r="M21" s="213"/>
      <c r="N21" s="213"/>
      <c r="O21" s="213"/>
      <c r="P21" s="213"/>
      <c r="Q21" s="674"/>
      <c r="R21" s="670"/>
    </row>
    <row r="22" spans="1:18" s="264" customFormat="1" ht="33" customHeight="1">
      <c r="A22" s="522"/>
      <c r="B22" s="214" t="s">
        <v>447</v>
      </c>
      <c r="C22" s="799" t="s">
        <v>448</v>
      </c>
      <c r="D22" s="530" t="s">
        <v>449</v>
      </c>
      <c r="E22" s="422" t="s">
        <v>450</v>
      </c>
      <c r="F22" s="228"/>
      <c r="G22" s="213"/>
      <c r="H22" s="213"/>
      <c r="I22" s="213"/>
      <c r="J22" s="213"/>
      <c r="K22" s="213"/>
      <c r="L22" s="213"/>
      <c r="M22" s="213"/>
      <c r="N22" s="213"/>
      <c r="O22" s="213"/>
      <c r="P22" s="213"/>
      <c r="Q22" s="674"/>
      <c r="R22" s="713"/>
    </row>
    <row r="23" spans="1:18" s="218" customFormat="1" ht="9.9499999999999993" customHeight="1">
      <c r="A23" s="513"/>
      <c r="B23" s="341"/>
      <c r="C23" s="803"/>
      <c r="D23" s="498"/>
      <c r="E23" s="291"/>
      <c r="F23" s="432"/>
      <c r="G23" s="291"/>
      <c r="H23" s="291"/>
      <c r="I23" s="291"/>
      <c r="J23" s="291"/>
      <c r="K23" s="291"/>
      <c r="L23" s="291"/>
      <c r="M23" s="291"/>
      <c r="N23" s="291"/>
      <c r="O23" s="291"/>
      <c r="P23" s="291"/>
      <c r="Q23" s="716"/>
      <c r="R23" s="241"/>
    </row>
    <row r="24" spans="1:18" s="218" customFormat="1" ht="24" customHeight="1">
      <c r="A24" s="514" t="s">
        <v>451</v>
      </c>
      <c r="B24" s="261" t="s">
        <v>452</v>
      </c>
      <c r="C24" s="224">
        <v>65.099999999999994</v>
      </c>
      <c r="D24" s="507" t="s">
        <v>453</v>
      </c>
      <c r="E24" s="113" t="s">
        <v>454</v>
      </c>
      <c r="F24" s="430"/>
      <c r="G24" s="321"/>
      <c r="H24" s="321"/>
      <c r="I24" s="321"/>
      <c r="J24" s="321"/>
      <c r="K24" s="321"/>
      <c r="L24" s="321"/>
      <c r="M24" s="321"/>
      <c r="N24" s="321"/>
      <c r="O24" s="321"/>
      <c r="P24" s="321"/>
      <c r="Q24" s="722"/>
      <c r="R24" s="730"/>
    </row>
    <row r="25" spans="1:18" s="218" customFormat="1" ht="24" customHeight="1">
      <c r="A25" s="521"/>
      <c r="B25" s="261" t="s">
        <v>455</v>
      </c>
      <c r="C25" s="224">
        <v>65.2</v>
      </c>
      <c r="D25" s="507" t="s">
        <v>456</v>
      </c>
      <c r="E25" s="113" t="s">
        <v>457</v>
      </c>
      <c r="F25" s="757"/>
      <c r="G25" s="329"/>
      <c r="H25" s="329"/>
      <c r="I25" s="329"/>
      <c r="J25" s="329"/>
      <c r="K25" s="329"/>
      <c r="L25" s="329"/>
      <c r="M25" s="329"/>
      <c r="N25" s="329"/>
      <c r="O25" s="329"/>
      <c r="P25" s="329"/>
      <c r="Q25" s="758"/>
      <c r="R25" s="730"/>
    </row>
    <row r="26" spans="1:18" s="218" customFormat="1" ht="24" customHeight="1">
      <c r="A26" s="512"/>
      <c r="B26" s="261" t="s">
        <v>458</v>
      </c>
      <c r="C26" s="224">
        <v>65.3</v>
      </c>
      <c r="D26" s="507" t="s">
        <v>459</v>
      </c>
      <c r="E26" s="113" t="s">
        <v>460</v>
      </c>
      <c r="F26" s="757"/>
      <c r="G26" s="329"/>
      <c r="H26" s="329"/>
      <c r="I26" s="329"/>
      <c r="J26" s="329"/>
      <c r="K26" s="329"/>
      <c r="L26" s="329"/>
      <c r="M26" s="329"/>
      <c r="N26" s="329"/>
      <c r="O26" s="329"/>
      <c r="P26" s="329"/>
      <c r="Q26" s="758"/>
      <c r="R26" s="730"/>
    </row>
    <row r="27" spans="1:18" s="218" customFormat="1" ht="24" customHeight="1">
      <c r="A27" s="521"/>
      <c r="B27" s="261" t="s">
        <v>461</v>
      </c>
      <c r="C27" s="224">
        <v>65.400000000000006</v>
      </c>
      <c r="D27" s="487" t="s">
        <v>462</v>
      </c>
      <c r="E27" s="113" t="s">
        <v>463</v>
      </c>
      <c r="F27" s="759"/>
      <c r="G27" s="333"/>
      <c r="H27" s="333"/>
      <c r="I27" s="333"/>
      <c r="J27" s="333"/>
      <c r="K27" s="333"/>
      <c r="L27" s="333"/>
      <c r="M27" s="333"/>
      <c r="N27" s="333"/>
      <c r="O27" s="333"/>
      <c r="P27" s="333"/>
      <c r="Q27" s="760"/>
      <c r="R27" s="668"/>
    </row>
    <row r="28" spans="1:18" s="218" customFormat="1" ht="24" customHeight="1">
      <c r="A28" s="521"/>
      <c r="B28" s="334" t="s">
        <v>464</v>
      </c>
      <c r="C28" s="224">
        <v>65.5</v>
      </c>
      <c r="D28" s="508" t="s">
        <v>465</v>
      </c>
      <c r="E28" s="113" t="s">
        <v>466</v>
      </c>
      <c r="F28" s="761"/>
      <c r="G28" s="332"/>
      <c r="H28" s="332"/>
      <c r="I28" s="332"/>
      <c r="J28" s="332"/>
      <c r="K28" s="332"/>
      <c r="L28" s="332"/>
      <c r="M28" s="332"/>
      <c r="N28" s="332"/>
      <c r="O28" s="332"/>
      <c r="P28" s="332"/>
      <c r="Q28" s="762"/>
      <c r="R28" s="749"/>
    </row>
    <row r="29" spans="1:18" s="218" customFormat="1" ht="24" customHeight="1">
      <c r="A29" s="521"/>
      <c r="B29" s="368" t="s">
        <v>467</v>
      </c>
      <c r="C29" s="224">
        <v>65.599999999999994</v>
      </c>
      <c r="D29" s="508" t="s">
        <v>468</v>
      </c>
      <c r="E29" s="113" t="s">
        <v>469</v>
      </c>
      <c r="F29" s="761"/>
      <c r="G29" s="332"/>
      <c r="H29" s="332"/>
      <c r="I29" s="332"/>
      <c r="J29" s="332"/>
      <c r="K29" s="332"/>
      <c r="L29" s="332"/>
      <c r="M29" s="332"/>
      <c r="N29" s="332"/>
      <c r="O29" s="332"/>
      <c r="P29" s="332"/>
      <c r="Q29" s="762"/>
      <c r="R29" s="749"/>
    </row>
    <row r="30" spans="1:18" s="218" customFormat="1" ht="9.9499999999999993" customHeight="1">
      <c r="A30" s="513"/>
      <c r="B30" s="291"/>
      <c r="C30" s="788"/>
      <c r="D30" s="498"/>
      <c r="E30" s="291"/>
      <c r="F30" s="432"/>
      <c r="G30" s="291"/>
      <c r="H30" s="291"/>
      <c r="I30" s="291"/>
      <c r="J30" s="291"/>
      <c r="K30" s="291"/>
      <c r="L30" s="291"/>
      <c r="M30" s="291"/>
      <c r="N30" s="291"/>
      <c r="O30" s="291"/>
      <c r="P30" s="291"/>
      <c r="Q30" s="716"/>
      <c r="R30" s="241"/>
    </row>
    <row r="31" spans="1:18" s="218" customFormat="1" ht="24" customHeight="1">
      <c r="A31" s="514" t="s">
        <v>470</v>
      </c>
      <c r="B31" s="261" t="s">
        <v>471</v>
      </c>
      <c r="C31" s="224">
        <v>66.099999999999994</v>
      </c>
      <c r="D31" s="507" t="s">
        <v>453</v>
      </c>
      <c r="E31" s="113" t="s">
        <v>472</v>
      </c>
      <c r="F31" s="430"/>
      <c r="G31" s="321"/>
      <c r="H31" s="321"/>
      <c r="I31" s="321"/>
      <c r="J31" s="321"/>
      <c r="K31" s="321"/>
      <c r="L31" s="321"/>
      <c r="M31" s="321"/>
      <c r="N31" s="321"/>
      <c r="O31" s="321"/>
      <c r="P31" s="321"/>
      <c r="Q31" s="722"/>
      <c r="R31" s="730"/>
    </row>
    <row r="32" spans="1:18" s="218" customFormat="1" ht="24" customHeight="1">
      <c r="A32" s="521"/>
      <c r="B32" s="261" t="s">
        <v>473</v>
      </c>
      <c r="C32" s="224">
        <v>66.2</v>
      </c>
      <c r="D32" s="507" t="s">
        <v>474</v>
      </c>
      <c r="E32" s="113" t="s">
        <v>475</v>
      </c>
      <c r="F32" s="757"/>
      <c r="G32" s="329"/>
      <c r="H32" s="329"/>
      <c r="I32" s="329"/>
      <c r="J32" s="329"/>
      <c r="K32" s="329"/>
      <c r="L32" s="329"/>
      <c r="M32" s="329"/>
      <c r="N32" s="329"/>
      <c r="O32" s="329"/>
      <c r="P32" s="329"/>
      <c r="Q32" s="758"/>
      <c r="R32" s="730"/>
    </row>
    <row r="33" spans="1:18" s="218" customFormat="1" ht="24" customHeight="1">
      <c r="A33" s="512"/>
      <c r="B33" s="261" t="s">
        <v>476</v>
      </c>
      <c r="C33" s="224">
        <v>66.3</v>
      </c>
      <c r="D33" s="507" t="s">
        <v>477</v>
      </c>
      <c r="E33" s="113" t="s">
        <v>478</v>
      </c>
      <c r="F33" s="757"/>
      <c r="G33" s="329"/>
      <c r="H33" s="329"/>
      <c r="I33" s="329"/>
      <c r="J33" s="329"/>
      <c r="K33" s="329"/>
      <c r="L33" s="329"/>
      <c r="M33" s="329"/>
      <c r="N33" s="329"/>
      <c r="O33" s="329"/>
      <c r="P33" s="329"/>
      <c r="Q33" s="758"/>
      <c r="R33" s="750"/>
    </row>
    <row r="34" spans="1:18" s="218" customFormat="1" ht="24" customHeight="1">
      <c r="A34" s="521"/>
      <c r="B34" s="261" t="s">
        <v>479</v>
      </c>
      <c r="C34" s="224">
        <v>66.400000000000006</v>
      </c>
      <c r="D34" s="487" t="s">
        <v>480</v>
      </c>
      <c r="E34" s="113" t="s">
        <v>481</v>
      </c>
      <c r="F34" s="763"/>
      <c r="G34" s="335"/>
      <c r="H34" s="335"/>
      <c r="I34" s="335"/>
      <c r="J34" s="335"/>
      <c r="K34" s="335"/>
      <c r="L34" s="335"/>
      <c r="M34" s="335"/>
      <c r="N34" s="335"/>
      <c r="O34" s="335"/>
      <c r="P34" s="335"/>
      <c r="Q34" s="764"/>
      <c r="R34" s="749"/>
    </row>
    <row r="35" spans="1:18" s="218" customFormat="1" ht="24" customHeight="1">
      <c r="A35" s="521"/>
      <c r="B35" s="334" t="s">
        <v>482</v>
      </c>
      <c r="C35" s="224">
        <v>66.5</v>
      </c>
      <c r="D35" s="508" t="s">
        <v>483</v>
      </c>
      <c r="E35" s="113" t="s">
        <v>484</v>
      </c>
      <c r="F35" s="761"/>
      <c r="G35" s="332"/>
      <c r="H35" s="332"/>
      <c r="I35" s="332"/>
      <c r="J35" s="332"/>
      <c r="K35" s="332"/>
      <c r="L35" s="332"/>
      <c r="M35" s="332"/>
      <c r="N35" s="332"/>
      <c r="O35" s="332"/>
      <c r="P35" s="332"/>
      <c r="Q35" s="762"/>
      <c r="R35" s="749"/>
    </row>
    <row r="36" spans="1:18" s="218" customFormat="1" ht="24" customHeight="1">
      <c r="A36" s="521"/>
      <c r="B36" s="368" t="s">
        <v>485</v>
      </c>
      <c r="C36" s="224">
        <v>66.599999999999994</v>
      </c>
      <c r="D36" s="508" t="s">
        <v>486</v>
      </c>
      <c r="E36" s="113" t="s">
        <v>487</v>
      </c>
      <c r="F36" s="761"/>
      <c r="G36" s="332"/>
      <c r="H36" s="332"/>
      <c r="I36" s="332"/>
      <c r="J36" s="332"/>
      <c r="K36" s="332"/>
      <c r="L36" s="332"/>
      <c r="M36" s="332"/>
      <c r="N36" s="332"/>
      <c r="O36" s="332"/>
      <c r="P36" s="332"/>
      <c r="Q36" s="762"/>
      <c r="R36" s="749"/>
    </row>
    <row r="37" spans="1:18" s="218" customFormat="1" ht="9.6" customHeight="1">
      <c r="A37" s="513"/>
      <c r="B37" s="291"/>
      <c r="C37" s="788"/>
      <c r="D37" s="498"/>
      <c r="E37" s="291"/>
      <c r="F37" s="432"/>
      <c r="G37" s="291"/>
      <c r="H37" s="291"/>
      <c r="I37" s="291"/>
      <c r="J37" s="291"/>
      <c r="K37" s="291"/>
      <c r="L37" s="291"/>
      <c r="M37" s="291"/>
      <c r="N37" s="291"/>
      <c r="O37" s="291"/>
      <c r="P37" s="291"/>
      <c r="Q37" s="716"/>
      <c r="R37" s="241"/>
    </row>
    <row r="38" spans="1:18" s="218" customFormat="1" ht="24" customHeight="1">
      <c r="A38" s="514" t="s">
        <v>488</v>
      </c>
      <c r="B38" s="261" t="s">
        <v>489</v>
      </c>
      <c r="C38" s="224">
        <v>67.099999999999994</v>
      </c>
      <c r="D38" s="507" t="s">
        <v>453</v>
      </c>
      <c r="E38" s="113" t="s">
        <v>490</v>
      </c>
      <c r="F38" s="430"/>
      <c r="G38" s="321"/>
      <c r="H38" s="321"/>
      <c r="I38" s="321"/>
      <c r="J38" s="321"/>
      <c r="K38" s="321"/>
      <c r="L38" s="321"/>
      <c r="M38" s="321"/>
      <c r="N38" s="321"/>
      <c r="O38" s="321"/>
      <c r="P38" s="321"/>
      <c r="Q38" s="722"/>
      <c r="R38" s="750"/>
    </row>
    <row r="39" spans="1:18" s="218" customFormat="1" ht="24" customHeight="1">
      <c r="A39" s="521"/>
      <c r="B39" s="261" t="s">
        <v>491</v>
      </c>
      <c r="C39" s="224">
        <v>67.2</v>
      </c>
      <c r="D39" s="507" t="s">
        <v>492</v>
      </c>
      <c r="E39" s="113" t="s">
        <v>493</v>
      </c>
      <c r="F39" s="429"/>
      <c r="G39" s="314"/>
      <c r="H39" s="314"/>
      <c r="I39" s="314"/>
      <c r="J39" s="314"/>
      <c r="K39" s="314"/>
      <c r="L39" s="314"/>
      <c r="M39" s="314"/>
      <c r="N39" s="314"/>
      <c r="O39" s="314"/>
      <c r="P39" s="314"/>
      <c r="Q39" s="735"/>
      <c r="R39" s="750"/>
    </row>
    <row r="40" spans="1:18" s="218" customFormat="1" ht="24" customHeight="1">
      <c r="A40" s="512"/>
      <c r="B40" s="261" t="s">
        <v>494</v>
      </c>
      <c r="C40" s="224">
        <v>67.3</v>
      </c>
      <c r="D40" s="507" t="s">
        <v>495</v>
      </c>
      <c r="E40" s="113" t="s">
        <v>496</v>
      </c>
      <c r="F40" s="429"/>
      <c r="G40" s="314"/>
      <c r="H40" s="314"/>
      <c r="I40" s="314"/>
      <c r="J40" s="314"/>
      <c r="K40" s="314"/>
      <c r="L40" s="314"/>
      <c r="M40" s="314"/>
      <c r="N40" s="314"/>
      <c r="O40" s="314"/>
      <c r="P40" s="314"/>
      <c r="Q40" s="735"/>
      <c r="R40" s="750"/>
    </row>
    <row r="41" spans="1:18" s="218" customFormat="1" ht="24" customHeight="1">
      <c r="A41" s="521"/>
      <c r="B41" s="261" t="s">
        <v>497</v>
      </c>
      <c r="C41" s="224">
        <v>67.400000000000006</v>
      </c>
      <c r="D41" s="487" t="s">
        <v>498</v>
      </c>
      <c r="E41" s="113" t="s">
        <v>499</v>
      </c>
      <c r="F41" s="763"/>
      <c r="G41" s="335"/>
      <c r="H41" s="335"/>
      <c r="I41" s="335"/>
      <c r="J41" s="335"/>
      <c r="K41" s="335"/>
      <c r="L41" s="335"/>
      <c r="M41" s="335"/>
      <c r="N41" s="335"/>
      <c r="O41" s="335"/>
      <c r="P41" s="335"/>
      <c r="Q41" s="764"/>
      <c r="R41" s="749"/>
    </row>
    <row r="42" spans="1:18" s="218" customFormat="1" ht="24" customHeight="1">
      <c r="A42" s="521"/>
      <c r="B42" s="334" t="s">
        <v>500</v>
      </c>
      <c r="C42" s="224">
        <v>67.5</v>
      </c>
      <c r="D42" s="508" t="s">
        <v>501</v>
      </c>
      <c r="E42" s="113" t="s">
        <v>502</v>
      </c>
      <c r="F42" s="761"/>
      <c r="G42" s="332"/>
      <c r="H42" s="332"/>
      <c r="I42" s="332"/>
      <c r="J42" s="332"/>
      <c r="K42" s="332"/>
      <c r="L42" s="332"/>
      <c r="M42" s="332"/>
      <c r="N42" s="332"/>
      <c r="O42" s="332"/>
      <c r="P42" s="332"/>
      <c r="Q42" s="762"/>
      <c r="R42" s="749"/>
    </row>
    <row r="43" spans="1:18" s="218" customFormat="1" ht="24" customHeight="1">
      <c r="A43" s="521"/>
      <c r="B43" s="368" t="s">
        <v>503</v>
      </c>
      <c r="C43" s="224">
        <v>67.599999999999994</v>
      </c>
      <c r="D43" s="508" t="s">
        <v>504</v>
      </c>
      <c r="E43" s="113" t="s">
        <v>505</v>
      </c>
      <c r="F43" s="761"/>
      <c r="G43" s="332"/>
      <c r="H43" s="332"/>
      <c r="I43" s="332"/>
      <c r="J43" s="332"/>
      <c r="K43" s="332"/>
      <c r="L43" s="332"/>
      <c r="M43" s="332"/>
      <c r="N43" s="332"/>
      <c r="O43" s="332"/>
      <c r="P43" s="332"/>
      <c r="Q43" s="762"/>
      <c r="R43" s="749"/>
    </row>
    <row r="44" spans="1:18" s="218" customFormat="1" ht="9.9499999999999993" customHeight="1">
      <c r="A44" s="513"/>
      <c r="B44" s="291"/>
      <c r="C44" s="788"/>
      <c r="D44" s="498"/>
      <c r="E44" s="291"/>
      <c r="F44" s="432"/>
      <c r="G44" s="291"/>
      <c r="H44" s="291"/>
      <c r="I44" s="291"/>
      <c r="J44" s="291"/>
      <c r="K44" s="291"/>
      <c r="L44" s="291"/>
      <c r="M44" s="291"/>
      <c r="N44" s="291"/>
      <c r="O44" s="291"/>
      <c r="P44" s="291"/>
      <c r="Q44" s="716"/>
      <c r="R44" s="241"/>
    </row>
    <row r="45" spans="1:18" s="218" customFormat="1" ht="24" customHeight="1">
      <c r="A45" s="514" t="s">
        <v>506</v>
      </c>
      <c r="B45" s="261" t="s">
        <v>507</v>
      </c>
      <c r="C45" s="224">
        <v>68.099999999999994</v>
      </c>
      <c r="D45" s="507" t="s">
        <v>453</v>
      </c>
      <c r="E45" s="113" t="s">
        <v>508</v>
      </c>
      <c r="F45" s="430"/>
      <c r="G45" s="321"/>
      <c r="H45" s="321"/>
      <c r="I45" s="321"/>
      <c r="J45" s="321"/>
      <c r="K45" s="321"/>
      <c r="L45" s="321"/>
      <c r="M45" s="321"/>
      <c r="N45" s="321"/>
      <c r="O45" s="321"/>
      <c r="P45" s="321"/>
      <c r="Q45" s="722"/>
      <c r="R45" s="750"/>
    </row>
    <row r="46" spans="1:18" s="218" customFormat="1" ht="24" customHeight="1">
      <c r="A46" s="521"/>
      <c r="B46" s="261" t="s">
        <v>509</v>
      </c>
      <c r="C46" s="224">
        <v>68.2</v>
      </c>
      <c r="D46" s="507" t="s">
        <v>510</v>
      </c>
      <c r="E46" s="113" t="s">
        <v>511</v>
      </c>
      <c r="F46" s="429"/>
      <c r="G46" s="314"/>
      <c r="H46" s="314"/>
      <c r="I46" s="314"/>
      <c r="J46" s="314"/>
      <c r="K46" s="314"/>
      <c r="L46" s="314"/>
      <c r="M46" s="314"/>
      <c r="N46" s="314"/>
      <c r="O46" s="314"/>
      <c r="P46" s="314"/>
      <c r="Q46" s="735"/>
      <c r="R46" s="750"/>
    </row>
    <row r="47" spans="1:18" s="218" customFormat="1" ht="24" customHeight="1">
      <c r="A47" s="512"/>
      <c r="B47" s="261" t="s">
        <v>512</v>
      </c>
      <c r="C47" s="224">
        <v>68.3</v>
      </c>
      <c r="D47" s="507" t="s">
        <v>513</v>
      </c>
      <c r="E47" s="113" t="s">
        <v>514</v>
      </c>
      <c r="F47" s="429"/>
      <c r="G47" s="314"/>
      <c r="H47" s="314"/>
      <c r="I47" s="314"/>
      <c r="J47" s="314"/>
      <c r="K47" s="314"/>
      <c r="L47" s="314"/>
      <c r="M47" s="314"/>
      <c r="N47" s="314"/>
      <c r="O47" s="314"/>
      <c r="P47" s="314"/>
      <c r="Q47" s="735"/>
      <c r="R47" s="750"/>
    </row>
    <row r="48" spans="1:18" s="218" customFormat="1" ht="24" customHeight="1">
      <c r="A48" s="521"/>
      <c r="B48" s="261" t="s">
        <v>515</v>
      </c>
      <c r="C48" s="224">
        <v>68.400000000000006</v>
      </c>
      <c r="D48" s="487" t="s">
        <v>516</v>
      </c>
      <c r="E48" s="113" t="s">
        <v>517</v>
      </c>
      <c r="F48" s="763"/>
      <c r="G48" s="335"/>
      <c r="H48" s="335"/>
      <c r="I48" s="335"/>
      <c r="J48" s="335"/>
      <c r="K48" s="335"/>
      <c r="L48" s="335"/>
      <c r="M48" s="335"/>
      <c r="N48" s="335"/>
      <c r="O48" s="335"/>
      <c r="P48" s="335"/>
      <c r="Q48" s="764"/>
      <c r="R48" s="749"/>
    </row>
    <row r="49" spans="1:18" s="218" customFormat="1" ht="24" customHeight="1">
      <c r="A49" s="521"/>
      <c r="B49" s="336" t="s">
        <v>518</v>
      </c>
      <c r="C49" s="224">
        <v>68.5</v>
      </c>
      <c r="D49" s="508" t="s">
        <v>519</v>
      </c>
      <c r="E49" s="113" t="s">
        <v>520</v>
      </c>
      <c r="F49" s="761"/>
      <c r="G49" s="332"/>
      <c r="H49" s="332"/>
      <c r="I49" s="332"/>
      <c r="J49" s="332"/>
      <c r="K49" s="332"/>
      <c r="L49" s="332"/>
      <c r="M49" s="332"/>
      <c r="N49" s="332"/>
      <c r="O49" s="332"/>
      <c r="P49" s="332"/>
      <c r="Q49" s="762"/>
      <c r="R49" s="751"/>
    </row>
    <row r="50" spans="1:18" s="218" customFormat="1" ht="24" customHeight="1">
      <c r="A50" s="521"/>
      <c r="B50" s="368" t="s">
        <v>521</v>
      </c>
      <c r="C50" s="224">
        <v>68.599999999999994</v>
      </c>
      <c r="D50" s="508" t="s">
        <v>522</v>
      </c>
      <c r="E50" s="113" t="s">
        <v>523</v>
      </c>
      <c r="F50" s="765"/>
      <c r="G50" s="766"/>
      <c r="H50" s="766"/>
      <c r="I50" s="766"/>
      <c r="J50" s="766"/>
      <c r="K50" s="766"/>
      <c r="L50" s="766"/>
      <c r="M50" s="766"/>
      <c r="N50" s="766"/>
      <c r="O50" s="766"/>
      <c r="P50" s="766"/>
      <c r="Q50" s="767"/>
      <c r="R50" s="749"/>
    </row>
    <row r="51" spans="1:18" s="218" customFormat="1">
      <c r="A51" s="513"/>
      <c r="B51" s="291"/>
      <c r="C51" s="292"/>
      <c r="D51" s="498"/>
      <c r="E51" s="291"/>
      <c r="F51" s="291"/>
      <c r="G51" s="291"/>
      <c r="H51" s="291"/>
      <c r="I51" s="291"/>
      <c r="J51" s="291"/>
      <c r="K51" s="291"/>
      <c r="L51" s="291"/>
      <c r="M51" s="291"/>
      <c r="N51" s="291"/>
      <c r="O51" s="291"/>
      <c r="P51" s="291"/>
      <c r="Q51" s="291"/>
      <c r="R51" s="241"/>
    </row>
    <row r="52" spans="1:18" s="218" customFormat="1">
      <c r="A52" s="286"/>
      <c r="C52" s="304"/>
      <c r="D52" s="484"/>
      <c r="F52" s="294"/>
      <c r="G52" s="294"/>
      <c r="H52" s="294"/>
      <c r="I52" s="294"/>
      <c r="J52" s="294"/>
      <c r="K52" s="294"/>
      <c r="L52" s="294"/>
      <c r="M52" s="294"/>
      <c r="N52" s="294"/>
      <c r="O52" s="294"/>
      <c r="P52" s="294"/>
      <c r="Q52" s="294"/>
    </row>
    <row r="53" spans="1:18" s="218" customFormat="1">
      <c r="A53" s="286"/>
      <c r="C53" s="337"/>
      <c r="E53" s="272" t="str">
        <f>'2_Account Setup'!E89</f>
        <v>Data Completion Table</v>
      </c>
      <c r="F53" s="305" t="str">
        <f t="shared" ref="F53:J53" si="2">F9</f>
        <v>Jan 2022</v>
      </c>
      <c r="G53" s="305" t="str">
        <f t="shared" si="2"/>
        <v>Feb 2022</v>
      </c>
      <c r="H53" s="305" t="str">
        <f t="shared" si="2"/>
        <v>Mar 2022</v>
      </c>
      <c r="I53" s="305" t="str">
        <f t="shared" si="2"/>
        <v>Apr 2022</v>
      </c>
      <c r="J53" s="305" t="str">
        <f t="shared" si="2"/>
        <v>May 2022</v>
      </c>
      <c r="K53" s="305" t="str">
        <f t="shared" ref="K53:Q53" si="3">K9</f>
        <v>Jun 2022</v>
      </c>
      <c r="L53" s="305" t="str">
        <f t="shared" si="3"/>
        <v>Jul 2022</v>
      </c>
      <c r="M53" s="305" t="str">
        <f t="shared" si="3"/>
        <v>Aug 2022</v>
      </c>
      <c r="N53" s="305" t="str">
        <f t="shared" si="3"/>
        <v>Sep 2022</v>
      </c>
      <c r="O53" s="305" t="str">
        <f t="shared" si="3"/>
        <v>Oct 2022</v>
      </c>
      <c r="P53" s="305" t="str">
        <f t="shared" si="3"/>
        <v>Nov 2022</v>
      </c>
      <c r="Q53" s="305" t="str">
        <f t="shared" si="3"/>
        <v>Dec 2022</v>
      </c>
      <c r="R53" s="509" t="str">
        <f>'2_Account Setup'!R89</f>
        <v>Total</v>
      </c>
    </row>
    <row r="54" spans="1:18" s="218" customFormat="1">
      <c r="A54" s="286"/>
      <c r="C54" s="337"/>
      <c r="E54" s="275" t="str">
        <f>'2_Account Setup'!E90</f>
        <v>Completed Data Items</v>
      </c>
      <c r="F54" s="276">
        <f>COUNTIF(F$10,"&gt;0")+COUNTIF(F$12,"&gt;0")+COUNTIF(F$14:F$18,"&gt;0")+COUNTIF(F$21:F$22,"&gt;0")+COUNTIF(F$24:F$29,"&gt;0")+COUNTIF(F$31:F$36,"&gt;0")+COUNTIF(F$38:F$43,"&gt;0")+COUNTIF(F$45:F$50,"&gt;0")</f>
        <v>0</v>
      </c>
      <c r="G54" s="276">
        <f t="shared" ref="G54:Q54" si="4">COUNTIF(G$10,"&gt;0")+COUNTIF(G$12,"&gt;0")+COUNTIF(G$14:G$18,"&gt;0")+COUNTIF(G$21:G$22,"&gt;0")+COUNTIF(G$24:G$29,"&gt;0")+COUNTIF(G$31:G$36,"&gt;0")+COUNTIF(G$38:G$43,"&gt;0")+COUNTIF(G$45:G$50,"&gt;0")</f>
        <v>0</v>
      </c>
      <c r="H54" s="276">
        <f t="shared" si="4"/>
        <v>0</v>
      </c>
      <c r="I54" s="276">
        <f t="shared" si="4"/>
        <v>0</v>
      </c>
      <c r="J54" s="276">
        <f t="shared" si="4"/>
        <v>0</v>
      </c>
      <c r="K54" s="276">
        <f t="shared" si="4"/>
        <v>0</v>
      </c>
      <c r="L54" s="276">
        <f t="shared" si="4"/>
        <v>0</v>
      </c>
      <c r="M54" s="276">
        <f t="shared" si="4"/>
        <v>0</v>
      </c>
      <c r="N54" s="276">
        <f t="shared" si="4"/>
        <v>0</v>
      </c>
      <c r="O54" s="276">
        <f t="shared" si="4"/>
        <v>0</v>
      </c>
      <c r="P54" s="276">
        <f t="shared" si="4"/>
        <v>0</v>
      </c>
      <c r="Q54" s="276">
        <f t="shared" si="4"/>
        <v>0</v>
      </c>
      <c r="R54" s="510">
        <f>SUM(F54:Q54)</f>
        <v>0</v>
      </c>
    </row>
    <row r="55" spans="1:18" s="218" customFormat="1">
      <c r="A55" s="286"/>
      <c r="C55" s="337"/>
      <c r="E55" s="275" t="str">
        <f>'2_Account Setup'!E91</f>
        <v>Items with Zero</v>
      </c>
      <c r="F55" s="276">
        <f>COUNTIF(F$10,"=0")+COUNTIF(F$12,"=0")+COUNTIF(F$14:F$18,"=0")+COUNTIF(F$21:F$22,"=0")+COUNTIF(F$24:F$29,"=0")+COUNTIF(F$31:F$36,"=0")+COUNTIF(F$38:F$43,"=0")+COUNTIF(F$45:F$50,"=0")</f>
        <v>0</v>
      </c>
      <c r="G55" s="276">
        <f t="shared" ref="G55:Q55" si="5">COUNTIF(G$10,"=0")+COUNTIF(G$12,"=0")+COUNTIF(G$14:G$18,"=0")+COUNTIF(G$21:G$22,"=0")+COUNTIF(G$24:G$29,"=0")+COUNTIF(G$31:G$36,"=0")+COUNTIF(G$38:G$43,"=0")+COUNTIF(G$45:G$50,"=0")</f>
        <v>0</v>
      </c>
      <c r="H55" s="276">
        <f t="shared" si="5"/>
        <v>0</v>
      </c>
      <c r="I55" s="276">
        <f t="shared" si="5"/>
        <v>0</v>
      </c>
      <c r="J55" s="276">
        <f t="shared" si="5"/>
        <v>0</v>
      </c>
      <c r="K55" s="276">
        <f t="shared" si="5"/>
        <v>0</v>
      </c>
      <c r="L55" s="276">
        <f t="shared" si="5"/>
        <v>0</v>
      </c>
      <c r="M55" s="276">
        <f t="shared" si="5"/>
        <v>0</v>
      </c>
      <c r="N55" s="276">
        <f t="shared" si="5"/>
        <v>0</v>
      </c>
      <c r="O55" s="276">
        <f t="shared" si="5"/>
        <v>0</v>
      </c>
      <c r="P55" s="276">
        <f t="shared" si="5"/>
        <v>0</v>
      </c>
      <c r="Q55" s="276">
        <f t="shared" si="5"/>
        <v>0</v>
      </c>
      <c r="R55" s="510">
        <f>SUM(F55:Q55)</f>
        <v>0</v>
      </c>
    </row>
    <row r="56" spans="1:18" s="218" customFormat="1">
      <c r="A56" s="286"/>
      <c r="C56" s="337"/>
      <c r="E56" s="275" t="str">
        <f>'2_Account Setup'!E92</f>
        <v xml:space="preserve">Blanks </v>
      </c>
      <c r="F56" s="276">
        <f>COUNTBLANK(F10:F51)-7</f>
        <v>34</v>
      </c>
      <c r="G56" s="276">
        <f t="shared" ref="G56:J56" si="6">COUNTBLANK(G10:G51)-7</f>
        <v>34</v>
      </c>
      <c r="H56" s="276">
        <f t="shared" si="6"/>
        <v>34</v>
      </c>
      <c r="I56" s="276">
        <f t="shared" si="6"/>
        <v>34</v>
      </c>
      <c r="J56" s="276">
        <f t="shared" si="6"/>
        <v>34</v>
      </c>
      <c r="K56" s="276">
        <f t="shared" ref="K56:Q56" si="7">COUNTBLANK(K10:K51)-7</f>
        <v>34</v>
      </c>
      <c r="L56" s="276">
        <f t="shared" si="7"/>
        <v>34</v>
      </c>
      <c r="M56" s="276">
        <f t="shared" si="7"/>
        <v>34</v>
      </c>
      <c r="N56" s="276">
        <f t="shared" si="7"/>
        <v>34</v>
      </c>
      <c r="O56" s="276">
        <f t="shared" si="7"/>
        <v>34</v>
      </c>
      <c r="P56" s="276">
        <f t="shared" si="7"/>
        <v>34</v>
      </c>
      <c r="Q56" s="276">
        <f t="shared" si="7"/>
        <v>34</v>
      </c>
      <c r="R56" s="510">
        <f>SUM(F56:Q56)</f>
        <v>408</v>
      </c>
    </row>
    <row r="57" spans="1:18" s="218" customFormat="1">
      <c r="A57" s="286"/>
      <c r="C57" s="304"/>
      <c r="E57" s="275" t="str">
        <f>'2_Account Setup'!E93</f>
        <v>NA</v>
      </c>
      <c r="F57" s="276">
        <f>COUNTIF(F$10,"=na")+COUNTIF(F$12,"=na")+COUNTIF(F$14:F$18,"=na")+COUNTIF(F$21:F$22,"=na")+COUNTIF(F$24:F$29,"=na")+COUNTIF(F$31:F$36,"=na")+COUNTIF(F$38:F$43,"=na")+COUNTIF(F$45:F$50,"=na")</f>
        <v>0</v>
      </c>
      <c r="G57" s="276">
        <f t="shared" ref="G57:Q57" si="8">COUNTIF(G$10,"=na")+COUNTIF(G$12,"=na")+COUNTIF(G$14:G$18,"=na")+COUNTIF(G$21:G$22,"=na")+COUNTIF(G$24:G$29,"=na")+COUNTIF(G$31:G$36,"=na")+COUNTIF(G$38:G$43,"=na")+COUNTIF(G$45:G$50,"=na")</f>
        <v>0</v>
      </c>
      <c r="H57" s="276">
        <f t="shared" si="8"/>
        <v>0</v>
      </c>
      <c r="I57" s="276">
        <f t="shared" si="8"/>
        <v>0</v>
      </c>
      <c r="J57" s="276">
        <f t="shared" si="8"/>
        <v>0</v>
      </c>
      <c r="K57" s="276">
        <f t="shared" si="8"/>
        <v>0</v>
      </c>
      <c r="L57" s="276">
        <f t="shared" si="8"/>
        <v>0</v>
      </c>
      <c r="M57" s="276">
        <f t="shared" si="8"/>
        <v>0</v>
      </c>
      <c r="N57" s="276">
        <f t="shared" si="8"/>
        <v>0</v>
      </c>
      <c r="O57" s="276">
        <f t="shared" si="8"/>
        <v>0</v>
      </c>
      <c r="P57" s="276">
        <f t="shared" si="8"/>
        <v>0</v>
      </c>
      <c r="Q57" s="276">
        <f t="shared" si="8"/>
        <v>0</v>
      </c>
      <c r="R57" s="510">
        <f>SUM(F57:Q57)</f>
        <v>0</v>
      </c>
    </row>
    <row r="58" spans="1:18" s="218" customFormat="1">
      <c r="A58" s="286"/>
      <c r="C58" s="304"/>
      <c r="E58" s="278" t="str">
        <f>'2_Account Setup'!E94</f>
        <v>Negative Numbers</v>
      </c>
      <c r="F58" s="276">
        <f>COUNTIF(F$10,"&lt;0")+COUNTIF(F$12,"&gt;0")+COUNTIF(F$14:F$18,"&lt;0")+COUNTIF(F$21:F$22,"&lt;0")+COUNTIF(F$24:F$29,"&lt;0")+COUNTIF(F$31:F$36,"&lt;0")+COUNTIF(F$38:F$43,"&gt;0")+COUNTIF(F$45:F$50,"&lt;0")</f>
        <v>0</v>
      </c>
      <c r="G58" s="276">
        <f t="shared" ref="G58:Q58" si="9">COUNTIF(G$10,"&lt;0")+COUNTIF(G$12,"&gt;0")+COUNTIF(G$14:G$18,"&lt;0")+COUNTIF(G$21:G$22,"&lt;0")+COUNTIF(G$24:G$29,"&lt;0")+COUNTIF(G$31:G$36,"&lt;0")+COUNTIF(G$38:G$43,"&gt;0")+COUNTIF(G$45:G$50,"&lt;0")</f>
        <v>0</v>
      </c>
      <c r="H58" s="276">
        <f t="shared" si="9"/>
        <v>0</v>
      </c>
      <c r="I58" s="276">
        <f t="shared" si="9"/>
        <v>0</v>
      </c>
      <c r="J58" s="276">
        <f t="shared" si="9"/>
        <v>0</v>
      </c>
      <c r="K58" s="276">
        <f t="shared" si="9"/>
        <v>0</v>
      </c>
      <c r="L58" s="276">
        <f t="shared" si="9"/>
        <v>0</v>
      </c>
      <c r="M58" s="276">
        <f t="shared" si="9"/>
        <v>0</v>
      </c>
      <c r="N58" s="276">
        <f t="shared" si="9"/>
        <v>0</v>
      </c>
      <c r="O58" s="276">
        <f t="shared" si="9"/>
        <v>0</v>
      </c>
      <c r="P58" s="276">
        <f t="shared" si="9"/>
        <v>0</v>
      </c>
      <c r="Q58" s="276">
        <f t="shared" si="9"/>
        <v>0</v>
      </c>
      <c r="R58" s="510">
        <f>SUM(F58:Q58)</f>
        <v>0</v>
      </c>
    </row>
    <row r="59" spans="1:18" s="218" customFormat="1">
      <c r="A59" s="286"/>
      <c r="C59" s="304"/>
      <c r="E59" s="272" t="str">
        <f>'2_Account Setup'!E95</f>
        <v>Totals</v>
      </c>
      <c r="F59" s="280">
        <f>SUM(F54:F58)</f>
        <v>34</v>
      </c>
      <c r="G59" s="280">
        <f t="shared" ref="G59:J59" si="10">SUM(G54:G58)</f>
        <v>34</v>
      </c>
      <c r="H59" s="280">
        <f t="shared" si="10"/>
        <v>34</v>
      </c>
      <c r="I59" s="280">
        <f t="shared" si="10"/>
        <v>34</v>
      </c>
      <c r="J59" s="280">
        <f t="shared" si="10"/>
        <v>34</v>
      </c>
      <c r="K59" s="280">
        <f t="shared" ref="K59:Q59" si="11">SUM(K54:K58)</f>
        <v>34</v>
      </c>
      <c r="L59" s="280">
        <f t="shared" si="11"/>
        <v>34</v>
      </c>
      <c r="M59" s="280">
        <f t="shared" si="11"/>
        <v>34</v>
      </c>
      <c r="N59" s="280">
        <f t="shared" si="11"/>
        <v>34</v>
      </c>
      <c r="O59" s="280">
        <f t="shared" si="11"/>
        <v>34</v>
      </c>
      <c r="P59" s="280">
        <f t="shared" si="11"/>
        <v>34</v>
      </c>
      <c r="Q59" s="280">
        <f t="shared" si="11"/>
        <v>34</v>
      </c>
      <c r="R59" s="511">
        <f>SUM(R54:R58)</f>
        <v>408</v>
      </c>
    </row>
    <row r="60" spans="1:18" s="218" customFormat="1">
      <c r="A60" s="286"/>
      <c r="C60" s="304"/>
      <c r="D60" s="484"/>
      <c r="F60" s="294"/>
      <c r="G60" s="294"/>
      <c r="H60" s="294"/>
      <c r="I60" s="294"/>
      <c r="J60" s="294"/>
      <c r="K60" s="294"/>
      <c r="L60" s="294"/>
      <c r="M60" s="294"/>
      <c r="N60" s="294"/>
      <c r="O60" s="294"/>
      <c r="P60" s="294"/>
      <c r="Q60" s="294"/>
    </row>
    <row r="61" spans="1:18" s="218" customFormat="1">
      <c r="A61" s="304"/>
      <c r="C61" s="304"/>
      <c r="D61" s="484"/>
      <c r="F61" s="294"/>
      <c r="G61" s="294"/>
      <c r="H61" s="294"/>
      <c r="I61" s="294"/>
      <c r="J61" s="294"/>
      <c r="K61" s="294"/>
      <c r="L61" s="294"/>
      <c r="M61" s="294"/>
      <c r="N61" s="294"/>
      <c r="O61" s="294"/>
      <c r="P61" s="294"/>
      <c r="Q61" s="294"/>
    </row>
    <row r="62" spans="1:18">
      <c r="A62" s="120"/>
      <c r="C62" s="94"/>
      <c r="F62" s="105"/>
      <c r="G62" s="105"/>
      <c r="H62" s="105"/>
      <c r="I62" s="105"/>
      <c r="J62" s="105"/>
      <c r="K62" s="105"/>
      <c r="L62" s="105"/>
      <c r="M62" s="105"/>
      <c r="N62" s="105"/>
      <c r="O62" s="105"/>
      <c r="P62" s="105"/>
      <c r="Q62" s="105"/>
    </row>
    <row r="63" spans="1:18">
      <c r="A63" s="120"/>
      <c r="C63" s="94"/>
      <c r="F63" s="105"/>
      <c r="G63" s="105"/>
      <c r="H63" s="105"/>
      <c r="I63" s="105"/>
      <c r="J63" s="105"/>
      <c r="K63" s="105"/>
      <c r="L63" s="105"/>
      <c r="M63" s="105"/>
      <c r="N63" s="105"/>
      <c r="O63" s="105"/>
      <c r="P63" s="105"/>
      <c r="Q63" s="105"/>
    </row>
    <row r="64" spans="1:18">
      <c r="A64" s="120"/>
      <c r="C64" s="94"/>
      <c r="F64" s="105"/>
      <c r="G64" s="105"/>
      <c r="H64" s="105"/>
      <c r="I64" s="105"/>
      <c r="J64" s="105"/>
      <c r="K64" s="105"/>
      <c r="L64" s="105"/>
      <c r="M64" s="105"/>
      <c r="N64" s="105"/>
      <c r="O64" s="105"/>
      <c r="P64" s="105"/>
      <c r="Q64" s="105"/>
    </row>
    <row r="65" spans="1:17">
      <c r="A65" s="120"/>
      <c r="C65" s="94"/>
      <c r="F65" s="105"/>
      <c r="G65" s="105"/>
      <c r="H65" s="105"/>
      <c r="I65" s="105"/>
      <c r="J65" s="105"/>
      <c r="K65" s="105"/>
      <c r="L65" s="105"/>
      <c r="M65" s="105"/>
      <c r="N65" s="105"/>
      <c r="O65" s="105"/>
      <c r="P65" s="105"/>
      <c r="Q65" s="105"/>
    </row>
    <row r="66" spans="1:17">
      <c r="A66" s="120"/>
      <c r="F66" s="105"/>
      <c r="G66" s="105"/>
      <c r="H66" s="105"/>
      <c r="I66" s="105"/>
      <c r="J66" s="105"/>
      <c r="K66" s="105"/>
      <c r="L66" s="105"/>
      <c r="M66" s="105"/>
      <c r="N66" s="105"/>
      <c r="O66" s="105"/>
      <c r="P66" s="105"/>
      <c r="Q66" s="105"/>
    </row>
    <row r="67" spans="1:17">
      <c r="A67" s="120"/>
      <c r="F67" s="105"/>
      <c r="G67" s="105"/>
      <c r="H67" s="105"/>
      <c r="I67" s="105"/>
      <c r="J67" s="105"/>
      <c r="K67" s="105"/>
      <c r="L67" s="105"/>
      <c r="M67" s="105"/>
      <c r="N67" s="105"/>
      <c r="O67" s="105"/>
      <c r="P67" s="105"/>
      <c r="Q67" s="105"/>
    </row>
    <row r="68" spans="1:17">
      <c r="A68" s="120"/>
      <c r="F68" s="105"/>
      <c r="G68" s="105"/>
      <c r="H68" s="105"/>
      <c r="I68" s="105"/>
      <c r="J68" s="105"/>
      <c r="K68" s="105"/>
      <c r="L68" s="105"/>
      <c r="M68" s="105"/>
      <c r="N68" s="105"/>
      <c r="O68" s="105"/>
      <c r="P68" s="105"/>
      <c r="Q68" s="105"/>
    </row>
    <row r="69" spans="1:17">
      <c r="A69" s="120"/>
      <c r="F69" s="105"/>
      <c r="G69" s="105"/>
      <c r="H69" s="105"/>
      <c r="I69" s="105"/>
      <c r="J69" s="105"/>
      <c r="K69" s="105"/>
      <c r="L69" s="105"/>
      <c r="M69" s="105"/>
      <c r="N69" s="105"/>
      <c r="O69" s="105"/>
      <c r="P69" s="105"/>
      <c r="Q69" s="105"/>
    </row>
    <row r="70" spans="1:17">
      <c r="A70" s="120"/>
      <c r="F70" s="105"/>
      <c r="G70" s="105"/>
      <c r="H70" s="105"/>
      <c r="I70" s="105"/>
      <c r="J70" s="105"/>
      <c r="K70" s="105"/>
      <c r="L70" s="105"/>
      <c r="M70" s="105"/>
      <c r="N70" s="105"/>
      <c r="O70" s="105"/>
      <c r="P70" s="105"/>
      <c r="Q70" s="105"/>
    </row>
    <row r="71" spans="1:17">
      <c r="A71" s="120"/>
      <c r="C71" s="122"/>
      <c r="E71" s="122"/>
      <c r="F71" s="105"/>
      <c r="G71" s="105"/>
      <c r="H71" s="105"/>
      <c r="I71" s="105"/>
      <c r="J71" s="105"/>
      <c r="K71" s="105"/>
      <c r="L71" s="105"/>
      <c r="M71" s="105"/>
      <c r="N71" s="105"/>
      <c r="O71" s="105"/>
      <c r="P71" s="105"/>
      <c r="Q71" s="105"/>
    </row>
    <row r="72" spans="1:17">
      <c r="A72" s="121"/>
      <c r="C72" s="122"/>
      <c r="E72" s="122"/>
      <c r="F72" s="105"/>
      <c r="G72" s="105"/>
      <c r="H72" s="105"/>
      <c r="I72" s="105"/>
      <c r="J72" s="105"/>
      <c r="K72" s="105"/>
      <c r="L72" s="105"/>
      <c r="M72" s="105"/>
      <c r="N72" s="105"/>
      <c r="O72" s="105"/>
      <c r="P72" s="105"/>
      <c r="Q72" s="105"/>
    </row>
    <row r="73" spans="1:17">
      <c r="A73" s="121"/>
      <c r="C73" s="122"/>
      <c r="E73" s="122"/>
      <c r="F73" s="105"/>
      <c r="G73" s="105"/>
      <c r="H73" s="105"/>
      <c r="I73" s="105"/>
      <c r="J73" s="105"/>
      <c r="K73" s="105"/>
      <c r="L73" s="105"/>
      <c r="M73" s="105"/>
      <c r="N73" s="105"/>
      <c r="O73" s="105"/>
      <c r="P73" s="105"/>
      <c r="Q73" s="105"/>
    </row>
    <row r="74" spans="1:17">
      <c r="A74" s="121"/>
      <c r="C74" s="122"/>
      <c r="E74" s="122"/>
      <c r="F74" s="105"/>
      <c r="G74" s="105"/>
      <c r="H74" s="105"/>
      <c r="I74" s="105"/>
      <c r="J74" s="105"/>
      <c r="K74" s="105"/>
      <c r="L74" s="105"/>
      <c r="M74" s="105"/>
      <c r="N74" s="105"/>
      <c r="O74" s="105"/>
      <c r="P74" s="105"/>
      <c r="Q74" s="105"/>
    </row>
    <row r="75" spans="1:17">
      <c r="A75" s="121"/>
      <c r="F75" s="105"/>
      <c r="G75" s="105"/>
      <c r="H75" s="105"/>
      <c r="I75" s="105"/>
      <c r="J75" s="105"/>
      <c r="K75" s="105"/>
      <c r="L75" s="105"/>
      <c r="M75" s="105"/>
      <c r="N75" s="105"/>
      <c r="O75" s="105"/>
      <c r="P75" s="105"/>
      <c r="Q75" s="105"/>
    </row>
    <row r="76" spans="1:17">
      <c r="A76" s="121"/>
      <c r="F76" s="105"/>
      <c r="G76" s="105"/>
      <c r="H76" s="105"/>
      <c r="I76" s="105"/>
      <c r="J76" s="105"/>
      <c r="K76" s="105"/>
      <c r="L76" s="105"/>
      <c r="M76" s="105"/>
      <c r="N76" s="105"/>
      <c r="O76" s="105"/>
      <c r="P76" s="105"/>
      <c r="Q76" s="105"/>
    </row>
    <row r="77" spans="1:17">
      <c r="A77" s="121"/>
      <c r="F77" s="105"/>
      <c r="G77" s="105"/>
      <c r="H77" s="105"/>
      <c r="I77" s="105"/>
      <c r="J77" s="105"/>
      <c r="K77" s="105"/>
      <c r="L77" s="105"/>
      <c r="M77" s="105"/>
      <c r="N77" s="105"/>
      <c r="O77" s="105"/>
      <c r="P77" s="105"/>
      <c r="Q77" s="105"/>
    </row>
    <row r="78" spans="1:17">
      <c r="A78" s="121"/>
      <c r="F78" s="105"/>
      <c r="G78" s="105"/>
      <c r="H78" s="105"/>
      <c r="I78" s="105"/>
      <c r="J78" s="105"/>
      <c r="K78" s="105"/>
      <c r="L78" s="105"/>
      <c r="M78" s="105"/>
      <c r="N78" s="105"/>
      <c r="O78" s="105"/>
      <c r="P78" s="105"/>
      <c r="Q78" s="105"/>
    </row>
    <row r="79" spans="1:17">
      <c r="A79" s="121"/>
      <c r="F79" s="105"/>
      <c r="G79" s="105"/>
      <c r="H79" s="105"/>
      <c r="I79" s="105"/>
      <c r="J79" s="105"/>
      <c r="K79" s="105"/>
      <c r="L79" s="105"/>
      <c r="M79" s="105"/>
      <c r="N79" s="105"/>
      <c r="O79" s="105"/>
      <c r="P79" s="105"/>
      <c r="Q79" s="105"/>
    </row>
    <row r="80" spans="1:17">
      <c r="A80" s="121"/>
      <c r="F80" s="105"/>
      <c r="G80" s="105"/>
      <c r="H80" s="105"/>
      <c r="I80" s="105"/>
      <c r="J80" s="105"/>
      <c r="K80" s="105"/>
      <c r="L80" s="105"/>
      <c r="M80" s="105"/>
      <c r="N80" s="105"/>
      <c r="O80" s="105"/>
      <c r="P80" s="105"/>
      <c r="Q80" s="105"/>
    </row>
    <row r="81" spans="1:17">
      <c r="A81" s="121"/>
      <c r="F81" s="105"/>
      <c r="G81" s="105"/>
      <c r="H81" s="105"/>
      <c r="I81" s="105"/>
      <c r="J81" s="105"/>
      <c r="K81" s="105"/>
      <c r="L81" s="105"/>
      <c r="M81" s="105"/>
      <c r="N81" s="105"/>
      <c r="O81" s="105"/>
      <c r="P81" s="105"/>
      <c r="Q81" s="105"/>
    </row>
    <row r="82" spans="1:17">
      <c r="A82" s="121"/>
      <c r="F82" s="105"/>
      <c r="G82" s="105"/>
      <c r="H82" s="105"/>
      <c r="I82" s="105"/>
      <c r="J82" s="105"/>
      <c r="K82" s="105"/>
      <c r="L82" s="105"/>
      <c r="M82" s="105"/>
      <c r="N82" s="105"/>
      <c r="O82" s="105"/>
      <c r="P82" s="105"/>
      <c r="Q82" s="105"/>
    </row>
    <row r="83" spans="1:17">
      <c r="A83" s="121"/>
      <c r="F83" s="105"/>
      <c r="G83" s="105"/>
      <c r="H83" s="105"/>
      <c r="I83" s="105"/>
      <c r="J83" s="105"/>
      <c r="K83" s="105"/>
      <c r="L83" s="105"/>
      <c r="M83" s="105"/>
      <c r="N83" s="105"/>
      <c r="O83" s="105"/>
      <c r="P83" s="105"/>
      <c r="Q83" s="105"/>
    </row>
    <row r="84" spans="1:17">
      <c r="A84" s="121"/>
      <c r="F84" s="105"/>
      <c r="G84" s="105"/>
      <c r="H84" s="105"/>
      <c r="I84" s="105"/>
      <c r="J84" s="105"/>
      <c r="K84" s="105"/>
      <c r="L84" s="105"/>
      <c r="M84" s="105"/>
      <c r="N84" s="105"/>
      <c r="O84" s="105"/>
      <c r="P84" s="105"/>
      <c r="Q84" s="105"/>
    </row>
    <row r="85" spans="1:17">
      <c r="A85" s="121"/>
      <c r="F85" s="105"/>
      <c r="G85" s="105"/>
      <c r="H85" s="105"/>
      <c r="I85" s="105"/>
      <c r="J85" s="105"/>
      <c r="K85" s="105"/>
      <c r="L85" s="105"/>
      <c r="M85" s="105"/>
      <c r="N85" s="105"/>
      <c r="O85" s="105"/>
      <c r="P85" s="105"/>
      <c r="Q85" s="105"/>
    </row>
    <row r="86" spans="1:17">
      <c r="A86" s="121"/>
      <c r="F86" s="105"/>
      <c r="G86" s="105"/>
      <c r="H86" s="105"/>
      <c r="I86" s="105"/>
      <c r="J86" s="105"/>
      <c r="K86" s="105"/>
      <c r="L86" s="105"/>
      <c r="M86" s="105"/>
      <c r="N86" s="105"/>
      <c r="O86" s="105"/>
      <c r="P86" s="105"/>
      <c r="Q86" s="105"/>
    </row>
    <row r="87" spans="1:17">
      <c r="A87" s="121"/>
      <c r="F87" s="105"/>
      <c r="G87" s="105"/>
      <c r="H87" s="105"/>
      <c r="I87" s="105"/>
      <c r="J87" s="105"/>
      <c r="K87" s="105"/>
      <c r="L87" s="105"/>
      <c r="M87" s="105"/>
      <c r="N87" s="105"/>
      <c r="O87" s="105"/>
      <c r="P87" s="105"/>
      <c r="Q87" s="105"/>
    </row>
    <row r="88" spans="1:17">
      <c r="A88" s="121"/>
      <c r="F88" s="105"/>
      <c r="G88" s="105"/>
      <c r="H88" s="105"/>
      <c r="I88" s="105"/>
      <c r="J88" s="105"/>
      <c r="K88" s="105"/>
      <c r="L88" s="105"/>
      <c r="M88" s="105"/>
      <c r="N88" s="105"/>
      <c r="O88" s="105"/>
      <c r="P88" s="105"/>
      <c r="Q88" s="105"/>
    </row>
    <row r="89" spans="1:17">
      <c r="A89" s="121"/>
      <c r="F89" s="105"/>
      <c r="G89" s="105"/>
      <c r="H89" s="105"/>
      <c r="I89" s="105"/>
      <c r="J89" s="105"/>
      <c r="K89" s="105"/>
      <c r="L89" s="105"/>
      <c r="M89" s="105"/>
      <c r="N89" s="105"/>
      <c r="O89" s="105"/>
      <c r="P89" s="105"/>
      <c r="Q89" s="105"/>
    </row>
    <row r="90" spans="1:17">
      <c r="A90" s="121"/>
      <c r="F90" s="105"/>
      <c r="G90" s="105"/>
      <c r="H90" s="105"/>
      <c r="I90" s="105"/>
      <c r="J90" s="105"/>
      <c r="K90" s="105"/>
      <c r="L90" s="105"/>
      <c r="M90" s="105"/>
      <c r="N90" s="105"/>
      <c r="O90" s="105"/>
      <c r="P90" s="105"/>
      <c r="Q90" s="105"/>
    </row>
    <row r="91" spans="1:17">
      <c r="A91" s="121"/>
      <c r="F91" s="105"/>
      <c r="G91" s="105"/>
      <c r="H91" s="105"/>
      <c r="I91" s="105"/>
      <c r="J91" s="105"/>
      <c r="K91" s="105"/>
      <c r="L91" s="105"/>
      <c r="M91" s="105"/>
      <c r="N91" s="105"/>
      <c r="O91" s="105"/>
      <c r="P91" s="105"/>
      <c r="Q91" s="105"/>
    </row>
    <row r="92" spans="1:17">
      <c r="A92" s="121"/>
      <c r="F92" s="105"/>
      <c r="G92" s="105"/>
      <c r="H92" s="105"/>
      <c r="I92" s="105"/>
      <c r="J92" s="105"/>
      <c r="K92" s="105"/>
      <c r="L92" s="105"/>
      <c r="M92" s="105"/>
      <c r="N92" s="105"/>
      <c r="O92" s="105"/>
      <c r="P92" s="105"/>
      <c r="Q92" s="105"/>
    </row>
    <row r="93" spans="1:17">
      <c r="A93" s="121"/>
      <c r="F93" s="105"/>
      <c r="G93" s="105"/>
      <c r="H93" s="105"/>
      <c r="I93" s="105"/>
      <c r="J93" s="105"/>
      <c r="K93" s="105"/>
      <c r="L93" s="105"/>
      <c r="M93" s="105"/>
      <c r="N93" s="105"/>
      <c r="O93" s="105"/>
      <c r="P93" s="105"/>
      <c r="Q93" s="105"/>
    </row>
    <row r="94" spans="1:17">
      <c r="A94" s="121"/>
      <c r="F94" s="105"/>
      <c r="G94" s="105"/>
      <c r="H94" s="105"/>
      <c r="I94" s="105"/>
      <c r="J94" s="105"/>
      <c r="K94" s="105"/>
      <c r="L94" s="105"/>
      <c r="M94" s="105"/>
      <c r="N94" s="105"/>
      <c r="O94" s="105"/>
      <c r="P94" s="105"/>
      <c r="Q94" s="105"/>
    </row>
    <row r="95" spans="1:17">
      <c r="A95" s="121"/>
      <c r="F95" s="105"/>
      <c r="G95" s="105"/>
      <c r="H95" s="105"/>
      <c r="I95" s="105"/>
      <c r="J95" s="105"/>
      <c r="K95" s="105"/>
      <c r="L95" s="105"/>
      <c r="M95" s="105"/>
      <c r="N95" s="105"/>
      <c r="O95" s="105"/>
      <c r="P95" s="105"/>
      <c r="Q95" s="105"/>
    </row>
    <row r="96" spans="1:17">
      <c r="A96" s="121"/>
      <c r="F96" s="105"/>
      <c r="G96" s="105"/>
      <c r="H96" s="105"/>
      <c r="I96" s="105"/>
      <c r="J96" s="105"/>
      <c r="K96" s="105"/>
      <c r="L96" s="105"/>
      <c r="M96" s="105"/>
      <c r="N96" s="105"/>
      <c r="O96" s="105"/>
      <c r="P96" s="105"/>
      <c r="Q96" s="105"/>
    </row>
    <row r="97" spans="1:17">
      <c r="A97" s="121"/>
      <c r="F97" s="105"/>
      <c r="G97" s="105"/>
      <c r="H97" s="105"/>
      <c r="I97" s="105"/>
      <c r="J97" s="105"/>
      <c r="K97" s="105"/>
      <c r="L97" s="105"/>
      <c r="M97" s="105"/>
      <c r="N97" s="105"/>
      <c r="O97" s="105"/>
      <c r="P97" s="105"/>
      <c r="Q97" s="105"/>
    </row>
    <row r="98" spans="1:17">
      <c r="A98" s="121"/>
      <c r="F98" s="105"/>
      <c r="G98" s="105"/>
      <c r="H98" s="105"/>
      <c r="I98" s="105"/>
      <c r="J98" s="105"/>
      <c r="K98" s="105"/>
      <c r="L98" s="105"/>
      <c r="M98" s="105"/>
      <c r="N98" s="105"/>
      <c r="O98" s="105"/>
      <c r="P98" s="105"/>
      <c r="Q98" s="105"/>
    </row>
    <row r="99" spans="1:17">
      <c r="A99" s="121"/>
      <c r="F99" s="105"/>
      <c r="G99" s="105"/>
      <c r="H99" s="105"/>
      <c r="I99" s="105"/>
      <c r="J99" s="105"/>
      <c r="K99" s="105"/>
      <c r="L99" s="105"/>
      <c r="M99" s="105"/>
      <c r="N99" s="105"/>
      <c r="O99" s="105"/>
      <c r="P99" s="105"/>
      <c r="Q99" s="105"/>
    </row>
    <row r="100" spans="1:17">
      <c r="A100" s="121"/>
      <c r="F100" s="105"/>
      <c r="G100" s="105"/>
      <c r="H100" s="105"/>
      <c r="I100" s="105"/>
      <c r="J100" s="105"/>
      <c r="K100" s="105"/>
      <c r="L100" s="105"/>
      <c r="M100" s="105"/>
      <c r="N100" s="105"/>
      <c r="O100" s="105"/>
      <c r="P100" s="105"/>
      <c r="Q100" s="105"/>
    </row>
    <row r="101" spans="1:17">
      <c r="A101" s="121"/>
      <c r="F101" s="105"/>
      <c r="G101" s="105"/>
      <c r="H101" s="105"/>
      <c r="I101" s="105"/>
      <c r="J101" s="105"/>
      <c r="K101" s="105"/>
      <c r="L101" s="105"/>
      <c r="M101" s="105"/>
      <c r="N101" s="105"/>
      <c r="O101" s="105"/>
      <c r="P101" s="105"/>
      <c r="Q101" s="105"/>
    </row>
    <row r="102" spans="1:17">
      <c r="A102" s="121"/>
      <c r="F102" s="105"/>
      <c r="G102" s="105"/>
      <c r="H102" s="105"/>
      <c r="I102" s="105"/>
      <c r="J102" s="105"/>
      <c r="K102" s="105"/>
      <c r="L102" s="105"/>
      <c r="M102" s="105"/>
      <c r="N102" s="105"/>
      <c r="O102" s="105"/>
      <c r="P102" s="105"/>
      <c r="Q102" s="105"/>
    </row>
    <row r="103" spans="1:17">
      <c r="A103" s="121"/>
      <c r="F103" s="105"/>
      <c r="G103" s="105"/>
      <c r="H103" s="105"/>
      <c r="I103" s="105"/>
      <c r="J103" s="105"/>
      <c r="K103" s="105"/>
      <c r="L103" s="105"/>
      <c r="M103" s="105"/>
      <c r="N103" s="105"/>
      <c r="O103" s="105"/>
      <c r="P103" s="105"/>
      <c r="Q103" s="105"/>
    </row>
    <row r="104" spans="1:17">
      <c r="A104" s="121"/>
      <c r="F104" s="105"/>
      <c r="G104" s="105"/>
      <c r="H104" s="105"/>
      <c r="I104" s="105"/>
      <c r="J104" s="105"/>
      <c r="K104" s="105"/>
      <c r="L104" s="105"/>
      <c r="M104" s="105"/>
      <c r="N104" s="105"/>
      <c r="O104" s="105"/>
      <c r="P104" s="105"/>
      <c r="Q104" s="105"/>
    </row>
    <row r="105" spans="1:17">
      <c r="A105" s="121"/>
      <c r="F105" s="105"/>
      <c r="G105" s="105"/>
      <c r="H105" s="105"/>
      <c r="I105" s="105"/>
      <c r="J105" s="105"/>
      <c r="K105" s="105"/>
      <c r="L105" s="105"/>
      <c r="M105" s="105"/>
      <c r="N105" s="105"/>
      <c r="O105" s="105"/>
      <c r="P105" s="105"/>
      <c r="Q105" s="105"/>
    </row>
    <row r="106" spans="1:17">
      <c r="A106" s="121"/>
      <c r="F106" s="105"/>
      <c r="G106" s="105"/>
      <c r="H106" s="105"/>
      <c r="I106" s="105"/>
      <c r="J106" s="105"/>
      <c r="K106" s="105"/>
      <c r="L106" s="105"/>
      <c r="M106" s="105"/>
      <c r="N106" s="105"/>
      <c r="O106" s="105"/>
      <c r="P106" s="105"/>
      <c r="Q106" s="105"/>
    </row>
    <row r="107" spans="1:17">
      <c r="A107" s="121"/>
      <c r="F107" s="105"/>
      <c r="G107" s="105"/>
      <c r="H107" s="105"/>
      <c r="I107" s="105"/>
      <c r="J107" s="105"/>
      <c r="K107" s="105"/>
      <c r="L107" s="105"/>
      <c r="M107" s="105"/>
      <c r="N107" s="105"/>
      <c r="O107" s="105"/>
      <c r="P107" s="105"/>
      <c r="Q107" s="105"/>
    </row>
    <row r="108" spans="1:17">
      <c r="A108" s="121"/>
      <c r="F108" s="105"/>
      <c r="G108" s="105"/>
      <c r="H108" s="105"/>
      <c r="I108" s="105"/>
      <c r="J108" s="105"/>
      <c r="K108" s="105"/>
      <c r="L108" s="105"/>
      <c r="M108" s="105"/>
      <c r="N108" s="105"/>
      <c r="O108" s="105"/>
      <c r="P108" s="105"/>
      <c r="Q108" s="105"/>
    </row>
    <row r="109" spans="1:17">
      <c r="A109" s="121"/>
      <c r="F109" s="105"/>
      <c r="G109" s="105"/>
      <c r="H109" s="105"/>
      <c r="I109" s="105"/>
      <c r="J109" s="105"/>
      <c r="K109" s="105"/>
      <c r="L109" s="105"/>
      <c r="M109" s="105"/>
      <c r="N109" s="105"/>
      <c r="O109" s="105"/>
      <c r="P109" s="105"/>
      <c r="Q109" s="105"/>
    </row>
    <row r="110" spans="1:17">
      <c r="A110" s="121"/>
      <c r="F110" s="105"/>
      <c r="G110" s="105"/>
      <c r="H110" s="105"/>
      <c r="I110" s="105"/>
      <c r="J110" s="105"/>
      <c r="K110" s="105"/>
      <c r="L110" s="105"/>
      <c r="M110" s="105"/>
      <c r="N110" s="105"/>
      <c r="O110" s="105"/>
      <c r="P110" s="105"/>
      <c r="Q110" s="105"/>
    </row>
    <row r="111" spans="1:17">
      <c r="A111" s="121"/>
      <c r="F111" s="105"/>
      <c r="G111" s="105"/>
      <c r="H111" s="105"/>
      <c r="I111" s="105"/>
      <c r="J111" s="105"/>
      <c r="K111" s="105"/>
      <c r="L111" s="105"/>
      <c r="M111" s="105"/>
      <c r="N111" s="105"/>
      <c r="O111" s="105"/>
      <c r="P111" s="105"/>
      <c r="Q111" s="105"/>
    </row>
    <row r="112" spans="1:17">
      <c r="A112" s="121"/>
      <c r="F112" s="105"/>
      <c r="G112" s="105"/>
      <c r="H112" s="105"/>
      <c r="I112" s="105"/>
      <c r="J112" s="105"/>
      <c r="K112" s="105"/>
      <c r="L112" s="105"/>
      <c r="M112" s="105"/>
      <c r="N112" s="105"/>
      <c r="O112" s="105"/>
      <c r="P112" s="105"/>
      <c r="Q112" s="105"/>
    </row>
    <row r="113" spans="1:17">
      <c r="A113" s="121"/>
      <c r="F113" s="105"/>
      <c r="G113" s="105"/>
      <c r="H113" s="105"/>
      <c r="I113" s="105"/>
      <c r="J113" s="105"/>
      <c r="K113" s="105"/>
      <c r="L113" s="105"/>
      <c r="M113" s="105"/>
      <c r="N113" s="105"/>
      <c r="O113" s="105"/>
      <c r="P113" s="105"/>
      <c r="Q113" s="105"/>
    </row>
    <row r="114" spans="1:17">
      <c r="A114" s="121"/>
      <c r="F114" s="105"/>
      <c r="G114" s="105"/>
      <c r="H114" s="105"/>
      <c r="I114" s="105"/>
      <c r="J114" s="105"/>
      <c r="K114" s="105"/>
      <c r="L114" s="105"/>
      <c r="M114" s="105"/>
      <c r="N114" s="105"/>
      <c r="O114" s="105"/>
      <c r="P114" s="105"/>
      <c r="Q114" s="105"/>
    </row>
    <row r="115" spans="1:17">
      <c r="A115" s="121"/>
      <c r="F115" s="105"/>
      <c r="G115" s="105"/>
      <c r="H115" s="105"/>
      <c r="I115" s="105"/>
      <c r="J115" s="105"/>
      <c r="K115" s="105"/>
      <c r="L115" s="105"/>
      <c r="M115" s="105"/>
      <c r="N115" s="105"/>
      <c r="O115" s="105"/>
      <c r="P115" s="105"/>
      <c r="Q115" s="105"/>
    </row>
    <row r="116" spans="1:17">
      <c r="A116" s="121"/>
      <c r="F116" s="105"/>
      <c r="G116" s="105"/>
      <c r="H116" s="105"/>
      <c r="I116" s="105"/>
      <c r="J116" s="105"/>
      <c r="K116" s="105"/>
      <c r="L116" s="105"/>
      <c r="M116" s="105"/>
      <c r="N116" s="105"/>
      <c r="O116" s="105"/>
      <c r="P116" s="105"/>
      <c r="Q116" s="105"/>
    </row>
    <row r="117" spans="1:17">
      <c r="A117" s="121"/>
      <c r="F117" s="105"/>
      <c r="G117" s="105"/>
      <c r="H117" s="105"/>
      <c r="I117" s="105"/>
      <c r="J117" s="105"/>
      <c r="K117" s="105"/>
      <c r="L117" s="105"/>
      <c r="M117" s="105"/>
      <c r="N117" s="105"/>
      <c r="O117" s="105"/>
      <c r="P117" s="105"/>
      <c r="Q117" s="105"/>
    </row>
    <row r="118" spans="1:17">
      <c r="A118" s="121"/>
      <c r="F118" s="105"/>
      <c r="G118" s="105"/>
      <c r="H118" s="105"/>
      <c r="I118" s="105"/>
      <c r="J118" s="105"/>
      <c r="K118" s="105"/>
      <c r="L118" s="105"/>
      <c r="M118" s="105"/>
      <c r="N118" s="105"/>
      <c r="O118" s="105"/>
      <c r="P118" s="105"/>
      <c r="Q118" s="105"/>
    </row>
    <row r="119" spans="1:17">
      <c r="A119" s="121"/>
      <c r="F119" s="105"/>
      <c r="G119" s="105"/>
      <c r="H119" s="105"/>
      <c r="I119" s="105"/>
      <c r="J119" s="105"/>
      <c r="K119" s="105"/>
      <c r="L119" s="105"/>
      <c r="M119" s="105"/>
      <c r="N119" s="105"/>
      <c r="O119" s="105"/>
      <c r="P119" s="105"/>
      <c r="Q119" s="105"/>
    </row>
    <row r="120" spans="1:17">
      <c r="A120" s="121"/>
      <c r="F120" s="105"/>
      <c r="G120" s="105"/>
      <c r="H120" s="105"/>
      <c r="I120" s="105"/>
      <c r="J120" s="105"/>
      <c r="K120" s="105"/>
      <c r="L120" s="105"/>
      <c r="M120" s="105"/>
      <c r="N120" s="105"/>
      <c r="O120" s="105"/>
      <c r="P120" s="105"/>
      <c r="Q120" s="105"/>
    </row>
    <row r="121" spans="1:17">
      <c r="A121" s="121"/>
      <c r="F121" s="105"/>
      <c r="G121" s="105"/>
      <c r="H121" s="105"/>
      <c r="I121" s="105"/>
      <c r="J121" s="105"/>
      <c r="K121" s="105"/>
      <c r="L121" s="105"/>
      <c r="M121" s="105"/>
      <c r="N121" s="105"/>
      <c r="O121" s="105"/>
      <c r="P121" s="105"/>
      <c r="Q121" s="105"/>
    </row>
    <row r="122" spans="1:17">
      <c r="A122" s="121"/>
      <c r="F122" s="105"/>
      <c r="G122" s="105"/>
      <c r="H122" s="105"/>
      <c r="I122" s="105"/>
      <c r="J122" s="105"/>
      <c r="K122" s="105"/>
      <c r="L122" s="105"/>
      <c r="M122" s="105"/>
      <c r="N122" s="105"/>
      <c r="O122" s="105"/>
      <c r="P122" s="105"/>
      <c r="Q122" s="105"/>
    </row>
    <row r="123" spans="1:17">
      <c r="A123" s="121"/>
      <c r="F123" s="105"/>
      <c r="G123" s="105"/>
      <c r="H123" s="105"/>
      <c r="I123" s="105"/>
      <c r="J123" s="105"/>
      <c r="K123" s="105"/>
      <c r="L123" s="105"/>
      <c r="M123" s="105"/>
      <c r="N123" s="105"/>
      <c r="O123" s="105"/>
      <c r="P123" s="105"/>
      <c r="Q123" s="105"/>
    </row>
    <row r="124" spans="1:17">
      <c r="A124" s="121"/>
      <c r="F124" s="105"/>
      <c r="G124" s="105"/>
      <c r="H124" s="105"/>
      <c r="I124" s="105"/>
      <c r="J124" s="105"/>
      <c r="K124" s="105"/>
      <c r="L124" s="105"/>
      <c r="M124" s="105"/>
      <c r="N124" s="105"/>
      <c r="O124" s="105"/>
      <c r="P124" s="105"/>
      <c r="Q124" s="105"/>
    </row>
    <row r="125" spans="1:17">
      <c r="A125" s="121"/>
      <c r="F125" s="105"/>
      <c r="G125" s="105"/>
      <c r="H125" s="105"/>
      <c r="I125" s="105"/>
      <c r="J125" s="105"/>
      <c r="K125" s="105"/>
      <c r="L125" s="105"/>
      <c r="M125" s="105"/>
      <c r="N125" s="105"/>
      <c r="O125" s="105"/>
      <c r="P125" s="105"/>
      <c r="Q125" s="105"/>
    </row>
    <row r="126" spans="1:17">
      <c r="A126" s="121"/>
      <c r="F126" s="105"/>
      <c r="G126" s="105"/>
      <c r="H126" s="105"/>
      <c r="I126" s="105"/>
      <c r="J126" s="105"/>
      <c r="K126" s="105"/>
      <c r="L126" s="105"/>
      <c r="M126" s="105"/>
      <c r="N126" s="105"/>
      <c r="O126" s="105"/>
      <c r="P126" s="105"/>
      <c r="Q126" s="105"/>
    </row>
    <row r="127" spans="1:17">
      <c r="A127" s="121"/>
      <c r="F127" s="105"/>
      <c r="G127" s="105"/>
      <c r="H127" s="105"/>
      <c r="I127" s="105"/>
      <c r="J127" s="105"/>
      <c r="K127" s="105"/>
      <c r="L127" s="105"/>
      <c r="M127" s="105"/>
      <c r="N127" s="105"/>
      <c r="O127" s="105"/>
      <c r="P127" s="105"/>
      <c r="Q127" s="105"/>
    </row>
    <row r="128" spans="1:17">
      <c r="A128" s="121"/>
      <c r="F128" s="105"/>
      <c r="G128" s="105"/>
      <c r="H128" s="105"/>
      <c r="I128" s="105"/>
      <c r="J128" s="105"/>
      <c r="K128" s="105"/>
      <c r="L128" s="105"/>
      <c r="M128" s="105"/>
      <c r="N128" s="105"/>
      <c r="O128" s="105"/>
      <c r="P128" s="105"/>
      <c r="Q128" s="105"/>
    </row>
    <row r="129" spans="1:17">
      <c r="A129" s="121"/>
      <c r="F129" s="105"/>
      <c r="G129" s="105"/>
      <c r="H129" s="105"/>
      <c r="I129" s="105"/>
      <c r="J129" s="105"/>
      <c r="K129" s="105"/>
      <c r="L129" s="105"/>
      <c r="M129" s="105"/>
      <c r="N129" s="105"/>
      <c r="O129" s="105"/>
      <c r="P129" s="105"/>
      <c r="Q129" s="105"/>
    </row>
    <row r="130" spans="1:17">
      <c r="A130" s="121"/>
      <c r="F130" s="105"/>
      <c r="G130" s="105"/>
      <c r="H130" s="105"/>
      <c r="I130" s="105"/>
      <c r="J130" s="105"/>
      <c r="K130" s="105"/>
      <c r="L130" s="105"/>
      <c r="M130" s="105"/>
      <c r="N130" s="105"/>
      <c r="O130" s="105"/>
      <c r="P130" s="105"/>
      <c r="Q130" s="105"/>
    </row>
    <row r="131" spans="1:17">
      <c r="A131" s="121"/>
      <c r="F131" s="105"/>
      <c r="G131" s="105"/>
      <c r="H131" s="105"/>
      <c r="I131" s="105"/>
      <c r="J131" s="105"/>
      <c r="K131" s="105"/>
      <c r="L131" s="105"/>
      <c r="M131" s="105"/>
      <c r="N131" s="105"/>
      <c r="O131" s="105"/>
      <c r="P131" s="105"/>
      <c r="Q131" s="105"/>
    </row>
    <row r="132" spans="1:17">
      <c r="A132" s="121"/>
      <c r="F132" s="105"/>
      <c r="G132" s="105"/>
      <c r="H132" s="105"/>
      <c r="I132" s="105"/>
      <c r="J132" s="105"/>
      <c r="K132" s="105"/>
      <c r="L132" s="105"/>
      <c r="M132" s="105"/>
      <c r="N132" s="105"/>
      <c r="O132" s="105"/>
      <c r="P132" s="105"/>
      <c r="Q132" s="105"/>
    </row>
    <row r="133" spans="1:17">
      <c r="A133" s="121"/>
      <c r="F133" s="105"/>
      <c r="G133" s="105"/>
      <c r="H133" s="105"/>
      <c r="I133" s="105"/>
      <c r="J133" s="105"/>
      <c r="K133" s="105"/>
      <c r="L133" s="105"/>
      <c r="M133" s="105"/>
      <c r="N133" s="105"/>
      <c r="O133" s="105"/>
      <c r="P133" s="105"/>
      <c r="Q133" s="105"/>
    </row>
    <row r="134" spans="1:17">
      <c r="A134" s="121"/>
      <c r="F134" s="105"/>
      <c r="G134" s="105"/>
      <c r="H134" s="105"/>
      <c r="I134" s="105"/>
      <c r="J134" s="105"/>
      <c r="K134" s="105"/>
      <c r="L134" s="105"/>
      <c r="M134" s="105"/>
      <c r="N134" s="105"/>
      <c r="O134" s="105"/>
      <c r="P134" s="105"/>
      <c r="Q134" s="105"/>
    </row>
    <row r="135" spans="1:17">
      <c r="A135" s="121"/>
      <c r="F135" s="105"/>
      <c r="G135" s="105"/>
      <c r="H135" s="105"/>
      <c r="I135" s="105"/>
      <c r="J135" s="105"/>
      <c r="K135" s="105"/>
      <c r="L135" s="105"/>
      <c r="M135" s="105"/>
      <c r="N135" s="105"/>
      <c r="O135" s="105"/>
      <c r="P135" s="105"/>
      <c r="Q135" s="105"/>
    </row>
    <row r="136" spans="1:17">
      <c r="A136" s="121"/>
      <c r="F136" s="105"/>
      <c r="G136" s="105"/>
      <c r="H136" s="105"/>
      <c r="I136" s="105"/>
      <c r="J136" s="105"/>
      <c r="K136" s="105"/>
      <c r="L136" s="105"/>
      <c r="M136" s="105"/>
      <c r="N136" s="105"/>
      <c r="O136" s="105"/>
      <c r="P136" s="105"/>
      <c r="Q136" s="105"/>
    </row>
    <row r="137" spans="1:17">
      <c r="A137" s="121"/>
      <c r="F137" s="105"/>
      <c r="G137" s="105"/>
      <c r="H137" s="105"/>
      <c r="I137" s="105"/>
      <c r="J137" s="105"/>
      <c r="K137" s="105"/>
      <c r="L137" s="105"/>
      <c r="M137" s="105"/>
      <c r="N137" s="105"/>
      <c r="O137" s="105"/>
      <c r="P137" s="105"/>
      <c r="Q137" s="105"/>
    </row>
    <row r="138" spans="1:17">
      <c r="A138" s="121"/>
      <c r="F138" s="105"/>
      <c r="G138" s="105"/>
      <c r="H138" s="105"/>
      <c r="I138" s="105"/>
      <c r="J138" s="105"/>
      <c r="K138" s="105"/>
      <c r="L138" s="105"/>
      <c r="M138" s="105"/>
      <c r="N138" s="105"/>
      <c r="O138" s="105"/>
      <c r="P138" s="105"/>
      <c r="Q138" s="105"/>
    </row>
    <row r="139" spans="1:17">
      <c r="A139" s="121"/>
      <c r="F139" s="105"/>
      <c r="G139" s="105"/>
      <c r="H139" s="105"/>
      <c r="I139" s="105"/>
      <c r="J139" s="105"/>
      <c r="K139" s="105"/>
      <c r="L139" s="105"/>
      <c r="M139" s="105"/>
      <c r="N139" s="105"/>
      <c r="O139" s="105"/>
      <c r="P139" s="105"/>
      <c r="Q139" s="105"/>
    </row>
    <row r="140" spans="1:17">
      <c r="A140" s="121"/>
      <c r="F140" s="105"/>
      <c r="G140" s="105"/>
      <c r="H140" s="105"/>
      <c r="I140" s="105"/>
      <c r="J140" s="105"/>
      <c r="K140" s="105"/>
      <c r="L140" s="105"/>
      <c r="M140" s="105"/>
      <c r="N140" s="105"/>
      <c r="O140" s="105"/>
      <c r="P140" s="105"/>
      <c r="Q140" s="105"/>
    </row>
    <row r="141" spans="1:17">
      <c r="A141" s="121"/>
      <c r="F141" s="105"/>
      <c r="G141" s="105"/>
      <c r="H141" s="105"/>
      <c r="I141" s="105"/>
      <c r="J141" s="105"/>
      <c r="K141" s="105"/>
      <c r="L141" s="105"/>
      <c r="M141" s="105"/>
      <c r="N141" s="105"/>
      <c r="O141" s="105"/>
      <c r="P141" s="105"/>
      <c r="Q141" s="105"/>
    </row>
    <row r="142" spans="1:17">
      <c r="A142" s="121"/>
      <c r="F142" s="105"/>
      <c r="G142" s="105"/>
      <c r="H142" s="105"/>
      <c r="I142" s="105"/>
      <c r="J142" s="105"/>
      <c r="K142" s="105"/>
      <c r="L142" s="105"/>
      <c r="M142" s="105"/>
      <c r="N142" s="105"/>
      <c r="O142" s="105"/>
      <c r="P142" s="105"/>
      <c r="Q142" s="105"/>
    </row>
    <row r="143" spans="1:17">
      <c r="A143" s="121"/>
      <c r="F143" s="105"/>
      <c r="G143" s="105"/>
      <c r="H143" s="105"/>
      <c r="I143" s="105"/>
      <c r="J143" s="105"/>
      <c r="K143" s="105"/>
      <c r="L143" s="105"/>
      <c r="M143" s="105"/>
      <c r="N143" s="105"/>
      <c r="O143" s="105"/>
      <c r="P143" s="105"/>
      <c r="Q143" s="105"/>
    </row>
    <row r="144" spans="1:17">
      <c r="A144" s="121"/>
      <c r="F144" s="105"/>
      <c r="G144" s="105"/>
      <c r="H144" s="105"/>
      <c r="I144" s="105"/>
      <c r="J144" s="105"/>
      <c r="K144" s="105"/>
      <c r="L144" s="105"/>
      <c r="M144" s="105"/>
      <c r="N144" s="105"/>
      <c r="O144" s="105"/>
      <c r="P144" s="105"/>
      <c r="Q144" s="105"/>
    </row>
    <row r="145" spans="1:17">
      <c r="A145" s="121"/>
      <c r="F145" s="105"/>
      <c r="G145" s="105"/>
      <c r="H145" s="105"/>
      <c r="I145" s="105"/>
      <c r="J145" s="105"/>
      <c r="K145" s="105"/>
      <c r="L145" s="105"/>
      <c r="M145" s="105"/>
      <c r="N145" s="105"/>
      <c r="O145" s="105"/>
      <c r="P145" s="105"/>
      <c r="Q145" s="105"/>
    </row>
    <row r="146" spans="1:17">
      <c r="A146" s="121"/>
      <c r="F146" s="105"/>
      <c r="G146" s="105"/>
      <c r="H146" s="105"/>
      <c r="I146" s="105"/>
      <c r="J146" s="105"/>
      <c r="K146" s="105"/>
      <c r="L146" s="105"/>
      <c r="M146" s="105"/>
      <c r="N146" s="105"/>
      <c r="O146" s="105"/>
      <c r="P146" s="105"/>
      <c r="Q146" s="105"/>
    </row>
    <row r="147" spans="1:17">
      <c r="A147" s="121"/>
      <c r="F147" s="105"/>
      <c r="G147" s="105"/>
      <c r="H147" s="105"/>
      <c r="I147" s="105"/>
      <c r="J147" s="105"/>
      <c r="K147" s="105"/>
      <c r="L147" s="105"/>
      <c r="M147" s="105"/>
      <c r="N147" s="105"/>
      <c r="O147" s="105"/>
      <c r="P147" s="105"/>
      <c r="Q147" s="105"/>
    </row>
    <row r="148" spans="1:17">
      <c r="A148" s="121"/>
      <c r="F148" s="105"/>
      <c r="G148" s="105"/>
      <c r="H148" s="105"/>
      <c r="I148" s="105"/>
      <c r="J148" s="105"/>
      <c r="K148" s="105"/>
      <c r="L148" s="105"/>
      <c r="M148" s="105"/>
      <c r="N148" s="105"/>
      <c r="O148" s="105"/>
      <c r="P148" s="105"/>
      <c r="Q148" s="105"/>
    </row>
    <row r="149" spans="1:17">
      <c r="A149" s="121"/>
      <c r="F149" s="105"/>
      <c r="G149" s="105"/>
      <c r="H149" s="105"/>
      <c r="I149" s="105"/>
      <c r="J149" s="105"/>
      <c r="K149" s="105"/>
      <c r="L149" s="105"/>
      <c r="M149" s="105"/>
      <c r="N149" s="105"/>
      <c r="O149" s="105"/>
      <c r="P149" s="105"/>
      <c r="Q149" s="105"/>
    </row>
    <row r="150" spans="1:17">
      <c r="A150" s="121"/>
      <c r="F150" s="105"/>
      <c r="G150" s="105"/>
      <c r="H150" s="105"/>
      <c r="I150" s="105"/>
      <c r="J150" s="105"/>
      <c r="K150" s="105"/>
      <c r="L150" s="105"/>
      <c r="M150" s="105"/>
      <c r="N150" s="105"/>
      <c r="O150" s="105"/>
      <c r="P150" s="105"/>
      <c r="Q150" s="105"/>
    </row>
    <row r="151" spans="1:17">
      <c r="A151" s="121"/>
      <c r="F151" s="105"/>
      <c r="G151" s="105"/>
      <c r="H151" s="105"/>
      <c r="I151" s="105"/>
      <c r="J151" s="105"/>
      <c r="K151" s="105"/>
      <c r="L151" s="105"/>
      <c r="M151" s="105"/>
      <c r="N151" s="105"/>
      <c r="O151" s="105"/>
      <c r="P151" s="105"/>
      <c r="Q151" s="105"/>
    </row>
    <row r="152" spans="1:17">
      <c r="A152" s="121"/>
      <c r="F152" s="105"/>
      <c r="G152" s="105"/>
      <c r="H152" s="105"/>
      <c r="I152" s="105"/>
      <c r="J152" s="105"/>
      <c r="K152" s="105"/>
      <c r="L152" s="105"/>
      <c r="M152" s="105"/>
      <c r="N152" s="105"/>
      <c r="O152" s="105"/>
      <c r="P152" s="105"/>
      <c r="Q152" s="105"/>
    </row>
    <row r="153" spans="1:17">
      <c r="A153" s="121"/>
      <c r="F153" s="105"/>
      <c r="G153" s="105"/>
      <c r="H153" s="105"/>
      <c r="I153" s="105"/>
      <c r="J153" s="105"/>
      <c r="K153" s="105"/>
      <c r="L153" s="105"/>
      <c r="M153" s="105"/>
      <c r="N153" s="105"/>
      <c r="O153" s="105"/>
      <c r="P153" s="105"/>
      <c r="Q153" s="105"/>
    </row>
    <row r="154" spans="1:17">
      <c r="A154" s="121"/>
      <c r="F154" s="105"/>
      <c r="G154" s="105"/>
      <c r="H154" s="105"/>
      <c r="I154" s="105"/>
      <c r="J154" s="105"/>
      <c r="K154" s="105"/>
      <c r="L154" s="105"/>
      <c r="M154" s="105"/>
      <c r="N154" s="105"/>
      <c r="O154" s="105"/>
      <c r="P154" s="105"/>
      <c r="Q154" s="105"/>
    </row>
    <row r="155" spans="1:17">
      <c r="A155" s="121"/>
      <c r="F155" s="105"/>
      <c r="G155" s="105"/>
      <c r="H155" s="105"/>
      <c r="I155" s="105"/>
      <c r="J155" s="105"/>
      <c r="K155" s="105"/>
      <c r="L155" s="105"/>
      <c r="M155" s="105"/>
      <c r="N155" s="105"/>
      <c r="O155" s="105"/>
      <c r="P155" s="105"/>
      <c r="Q155" s="105"/>
    </row>
    <row r="156" spans="1:17">
      <c r="A156" s="121"/>
      <c r="F156" s="105"/>
      <c r="G156" s="105"/>
      <c r="H156" s="105"/>
      <c r="I156" s="105"/>
      <c r="J156" s="105"/>
      <c r="K156" s="105"/>
      <c r="L156" s="105"/>
      <c r="M156" s="105"/>
      <c r="N156" s="105"/>
      <c r="O156" s="105"/>
      <c r="P156" s="105"/>
      <c r="Q156" s="105"/>
    </row>
    <row r="157" spans="1:17">
      <c r="A157" s="121"/>
      <c r="F157" s="105"/>
      <c r="G157" s="105"/>
      <c r="H157" s="105"/>
      <c r="I157" s="105"/>
      <c r="J157" s="105"/>
      <c r="K157" s="105"/>
      <c r="L157" s="105"/>
      <c r="M157" s="105"/>
      <c r="N157" s="105"/>
      <c r="O157" s="105"/>
      <c r="P157" s="105"/>
      <c r="Q157" s="105"/>
    </row>
    <row r="158" spans="1:17">
      <c r="A158" s="121"/>
      <c r="F158" s="105"/>
      <c r="G158" s="105"/>
      <c r="H158" s="105"/>
      <c r="I158" s="105"/>
      <c r="J158" s="105"/>
      <c r="K158" s="105"/>
      <c r="L158" s="105"/>
      <c r="M158" s="105"/>
      <c r="N158" s="105"/>
      <c r="O158" s="105"/>
      <c r="P158" s="105"/>
      <c r="Q158" s="105"/>
    </row>
    <row r="159" spans="1:17">
      <c r="A159" s="121"/>
      <c r="F159" s="105"/>
      <c r="G159" s="105"/>
      <c r="H159" s="105"/>
      <c r="I159" s="105"/>
      <c r="J159" s="105"/>
      <c r="K159" s="105"/>
      <c r="L159" s="105"/>
      <c r="M159" s="105"/>
      <c r="N159" s="105"/>
      <c r="O159" s="105"/>
      <c r="P159" s="105"/>
      <c r="Q159" s="105"/>
    </row>
    <row r="160" spans="1:17">
      <c r="A160" s="121"/>
      <c r="F160" s="105"/>
      <c r="G160" s="105"/>
      <c r="H160" s="105"/>
      <c r="I160" s="105"/>
      <c r="J160" s="105"/>
      <c r="K160" s="105"/>
      <c r="L160" s="105"/>
      <c r="M160" s="105"/>
      <c r="N160" s="105"/>
      <c r="O160" s="105"/>
      <c r="P160" s="105"/>
      <c r="Q160" s="105"/>
    </row>
    <row r="161" spans="1:17">
      <c r="A161" s="121"/>
      <c r="F161" s="105"/>
      <c r="G161" s="105"/>
      <c r="H161" s="105"/>
      <c r="I161" s="105"/>
      <c r="J161" s="105"/>
      <c r="K161" s="105"/>
      <c r="L161" s="105"/>
      <c r="M161" s="105"/>
      <c r="N161" s="105"/>
      <c r="O161" s="105"/>
      <c r="P161" s="105"/>
      <c r="Q161" s="105"/>
    </row>
    <row r="162" spans="1:17">
      <c r="A162" s="121"/>
      <c r="F162" s="105"/>
      <c r="G162" s="105"/>
      <c r="H162" s="105"/>
      <c r="I162" s="105"/>
      <c r="J162" s="105"/>
      <c r="K162" s="105"/>
      <c r="L162" s="105"/>
      <c r="M162" s="105"/>
      <c r="N162" s="105"/>
      <c r="O162" s="105"/>
      <c r="P162" s="105"/>
      <c r="Q162" s="105"/>
    </row>
    <row r="163" spans="1:17">
      <c r="A163" s="121"/>
      <c r="F163" s="105"/>
      <c r="G163" s="105"/>
      <c r="H163" s="105"/>
      <c r="I163" s="105"/>
      <c r="J163" s="105"/>
      <c r="K163" s="105"/>
      <c r="L163" s="105"/>
      <c r="M163" s="105"/>
      <c r="N163" s="105"/>
      <c r="O163" s="105"/>
      <c r="P163" s="105"/>
      <c r="Q163" s="105"/>
    </row>
    <row r="164" spans="1:17">
      <c r="A164" s="121"/>
      <c r="F164" s="105"/>
      <c r="G164" s="105"/>
      <c r="H164" s="105"/>
      <c r="I164" s="105"/>
      <c r="J164" s="105"/>
      <c r="K164" s="105"/>
      <c r="L164" s="105"/>
      <c r="M164" s="105"/>
      <c r="N164" s="105"/>
      <c r="O164" s="105"/>
      <c r="P164" s="105"/>
      <c r="Q164" s="105"/>
    </row>
    <row r="165" spans="1:17">
      <c r="A165" s="121"/>
      <c r="F165" s="105"/>
      <c r="G165" s="105"/>
      <c r="H165" s="105"/>
      <c r="I165" s="105"/>
      <c r="J165" s="105"/>
      <c r="K165" s="105"/>
      <c r="L165" s="105"/>
      <c r="M165" s="105"/>
      <c r="N165" s="105"/>
      <c r="O165" s="105"/>
      <c r="P165" s="105"/>
      <c r="Q165" s="105"/>
    </row>
    <row r="166" spans="1:17">
      <c r="A166" s="121"/>
      <c r="F166" s="105"/>
      <c r="G166" s="105"/>
      <c r="H166" s="105"/>
      <c r="I166" s="105"/>
      <c r="J166" s="105"/>
      <c r="K166" s="105"/>
      <c r="L166" s="105"/>
      <c r="M166" s="105"/>
      <c r="N166" s="105"/>
      <c r="O166" s="105"/>
      <c r="P166" s="105"/>
      <c r="Q166" s="105"/>
    </row>
    <row r="167" spans="1:17">
      <c r="A167" s="121"/>
      <c r="F167" s="105"/>
      <c r="G167" s="105"/>
      <c r="H167" s="105"/>
      <c r="I167" s="105"/>
      <c r="J167" s="105"/>
      <c r="K167" s="105"/>
      <c r="L167" s="105"/>
      <c r="M167" s="105"/>
      <c r="N167" s="105"/>
      <c r="O167" s="105"/>
      <c r="P167" s="105"/>
      <c r="Q167" s="105"/>
    </row>
    <row r="168" spans="1:17">
      <c r="A168" s="121"/>
      <c r="F168" s="105"/>
      <c r="G168" s="105"/>
      <c r="H168" s="105"/>
      <c r="I168" s="105"/>
      <c r="J168" s="105"/>
      <c r="K168" s="105"/>
      <c r="L168" s="105"/>
      <c r="M168" s="105"/>
      <c r="N168" s="105"/>
      <c r="O168" s="105"/>
      <c r="P168" s="105"/>
      <c r="Q168" s="105"/>
    </row>
    <row r="169" spans="1:17">
      <c r="A169" s="121"/>
      <c r="F169" s="105"/>
      <c r="G169" s="105"/>
      <c r="H169" s="105"/>
      <c r="I169" s="105"/>
      <c r="J169" s="105"/>
      <c r="K169" s="105"/>
      <c r="L169" s="105"/>
      <c r="M169" s="105"/>
      <c r="N169" s="105"/>
      <c r="O169" s="105"/>
      <c r="P169" s="105"/>
      <c r="Q169" s="105"/>
    </row>
    <row r="170" spans="1:17">
      <c r="A170" s="121"/>
      <c r="F170" s="105"/>
      <c r="G170" s="105"/>
      <c r="H170" s="105"/>
      <c r="I170" s="105"/>
      <c r="J170" s="105"/>
      <c r="K170" s="105"/>
      <c r="L170" s="105"/>
      <c r="M170" s="105"/>
      <c r="N170" s="105"/>
      <c r="O170" s="105"/>
      <c r="P170" s="105"/>
      <c r="Q170" s="105"/>
    </row>
    <row r="171" spans="1:17">
      <c r="A171" s="121"/>
      <c r="F171" s="105"/>
      <c r="G171" s="105"/>
      <c r="H171" s="105"/>
      <c r="I171" s="105"/>
      <c r="J171" s="105"/>
      <c r="K171" s="105"/>
      <c r="L171" s="105"/>
      <c r="M171" s="105"/>
      <c r="N171" s="105"/>
      <c r="O171" s="105"/>
      <c r="P171" s="105"/>
      <c r="Q171" s="105"/>
    </row>
    <row r="172" spans="1:17">
      <c r="A172" s="121"/>
      <c r="F172" s="105"/>
      <c r="G172" s="105"/>
      <c r="H172" s="105"/>
      <c r="I172" s="105"/>
      <c r="J172" s="105"/>
      <c r="K172" s="105"/>
      <c r="L172" s="105"/>
      <c r="M172" s="105"/>
      <c r="N172" s="105"/>
      <c r="O172" s="105"/>
      <c r="P172" s="105"/>
      <c r="Q172" s="105"/>
    </row>
    <row r="173" spans="1:17">
      <c r="A173" s="121"/>
      <c r="F173" s="105"/>
      <c r="G173" s="105"/>
      <c r="H173" s="105"/>
      <c r="I173" s="105"/>
      <c r="J173" s="105"/>
      <c r="K173" s="105"/>
      <c r="L173" s="105"/>
      <c r="M173" s="105"/>
      <c r="N173" s="105"/>
      <c r="O173" s="105"/>
      <c r="P173" s="105"/>
      <c r="Q173" s="105"/>
    </row>
    <row r="174" spans="1:17">
      <c r="A174" s="121"/>
      <c r="F174" s="105"/>
      <c r="G174" s="105"/>
      <c r="H174" s="105"/>
      <c r="I174" s="105"/>
      <c r="J174" s="105"/>
      <c r="K174" s="105"/>
      <c r="L174" s="105"/>
      <c r="M174" s="105"/>
      <c r="N174" s="105"/>
      <c r="O174" s="105"/>
      <c r="P174" s="105"/>
      <c r="Q174" s="105"/>
    </row>
    <row r="175" spans="1:17">
      <c r="A175" s="121"/>
      <c r="F175" s="105"/>
      <c r="G175" s="105"/>
      <c r="H175" s="105"/>
      <c r="I175" s="105"/>
      <c r="J175" s="105"/>
      <c r="K175" s="105"/>
      <c r="L175" s="105"/>
      <c r="M175" s="105"/>
      <c r="N175" s="105"/>
      <c r="O175" s="105"/>
      <c r="P175" s="105"/>
      <c r="Q175" s="105"/>
    </row>
    <row r="176" spans="1:17">
      <c r="A176" s="121"/>
      <c r="F176" s="105"/>
      <c r="G176" s="105"/>
      <c r="H176" s="105"/>
      <c r="I176" s="105"/>
      <c r="J176" s="105"/>
      <c r="K176" s="105"/>
      <c r="L176" s="105"/>
      <c r="M176" s="105"/>
      <c r="N176" s="105"/>
      <c r="O176" s="105"/>
      <c r="P176" s="105"/>
      <c r="Q176" s="105"/>
    </row>
    <row r="177" spans="1:17">
      <c r="A177" s="121"/>
      <c r="F177" s="105"/>
      <c r="G177" s="105"/>
      <c r="H177" s="105"/>
      <c r="I177" s="105"/>
      <c r="J177" s="105"/>
      <c r="K177" s="105"/>
      <c r="L177" s="105"/>
      <c r="M177" s="105"/>
      <c r="N177" s="105"/>
      <c r="O177" s="105"/>
      <c r="P177" s="105"/>
      <c r="Q177" s="105"/>
    </row>
    <row r="178" spans="1:17">
      <c r="A178" s="121"/>
      <c r="F178" s="105"/>
      <c r="G178" s="105"/>
      <c r="H178" s="105"/>
      <c r="I178" s="105"/>
      <c r="J178" s="105"/>
      <c r="K178" s="105"/>
      <c r="L178" s="105"/>
      <c r="M178" s="105"/>
      <c r="N178" s="105"/>
      <c r="O178" s="105"/>
      <c r="P178" s="105"/>
      <c r="Q178" s="105"/>
    </row>
    <row r="179" spans="1:17">
      <c r="A179" s="121"/>
      <c r="F179" s="105"/>
      <c r="G179" s="105"/>
      <c r="H179" s="105"/>
      <c r="I179" s="105"/>
      <c r="J179" s="105"/>
      <c r="K179" s="105"/>
      <c r="L179" s="105"/>
      <c r="M179" s="105"/>
      <c r="N179" s="105"/>
      <c r="O179" s="105"/>
      <c r="P179" s="105"/>
      <c r="Q179" s="105"/>
    </row>
    <row r="180" spans="1:17">
      <c r="A180" s="121"/>
      <c r="F180" s="105"/>
      <c r="G180" s="105"/>
      <c r="H180" s="105"/>
      <c r="I180" s="105"/>
      <c r="J180" s="105"/>
      <c r="K180" s="105"/>
      <c r="L180" s="105"/>
      <c r="M180" s="105"/>
      <c r="N180" s="105"/>
      <c r="O180" s="105"/>
      <c r="P180" s="105"/>
      <c r="Q180" s="105"/>
    </row>
    <row r="181" spans="1:17">
      <c r="A181" s="121"/>
      <c r="F181" s="105"/>
      <c r="G181" s="105"/>
      <c r="H181" s="105"/>
      <c r="I181" s="105"/>
      <c r="J181" s="105"/>
      <c r="K181" s="105"/>
      <c r="L181" s="105"/>
      <c r="M181" s="105"/>
      <c r="N181" s="105"/>
      <c r="O181" s="105"/>
      <c r="P181" s="105"/>
      <c r="Q181" s="105"/>
    </row>
    <row r="182" spans="1:17">
      <c r="A182" s="121"/>
      <c r="F182" s="105"/>
      <c r="G182" s="105"/>
      <c r="H182" s="105"/>
      <c r="I182" s="105"/>
      <c r="J182" s="105"/>
      <c r="K182" s="105"/>
      <c r="L182" s="105"/>
      <c r="M182" s="105"/>
      <c r="N182" s="105"/>
      <c r="O182" s="105"/>
      <c r="P182" s="105"/>
      <c r="Q182" s="105"/>
    </row>
    <row r="183" spans="1:17">
      <c r="A183" s="121"/>
      <c r="F183" s="105"/>
      <c r="G183" s="105"/>
      <c r="H183" s="105"/>
      <c r="I183" s="105"/>
      <c r="J183" s="105"/>
      <c r="K183" s="105"/>
      <c r="L183" s="105"/>
      <c r="M183" s="105"/>
      <c r="N183" s="105"/>
      <c r="O183" s="105"/>
      <c r="P183" s="105"/>
      <c r="Q183" s="105"/>
    </row>
    <row r="184" spans="1:17">
      <c r="A184" s="121"/>
      <c r="F184" s="105"/>
      <c r="G184" s="105"/>
      <c r="H184" s="105"/>
      <c r="I184" s="105"/>
      <c r="J184" s="105"/>
      <c r="K184" s="105"/>
      <c r="L184" s="105"/>
      <c r="M184" s="105"/>
      <c r="N184" s="105"/>
      <c r="O184" s="105"/>
      <c r="P184" s="105"/>
      <c r="Q184" s="105"/>
    </row>
    <row r="185" spans="1:17">
      <c r="A185" s="121"/>
      <c r="F185" s="105"/>
      <c r="G185" s="105"/>
      <c r="H185" s="105"/>
      <c r="I185" s="105"/>
      <c r="J185" s="105"/>
      <c r="K185" s="105"/>
      <c r="L185" s="105"/>
      <c r="M185" s="105"/>
      <c r="N185" s="105"/>
      <c r="O185" s="105"/>
      <c r="P185" s="105"/>
      <c r="Q185" s="105"/>
    </row>
    <row r="186" spans="1:17">
      <c r="A186" s="121"/>
      <c r="F186" s="105"/>
      <c r="G186" s="105"/>
      <c r="H186" s="105"/>
      <c r="I186" s="105"/>
      <c r="J186" s="105"/>
      <c r="K186" s="105"/>
      <c r="L186" s="105"/>
      <c r="M186" s="105"/>
      <c r="N186" s="105"/>
      <c r="O186" s="105"/>
      <c r="P186" s="105"/>
      <c r="Q186" s="105"/>
    </row>
    <row r="187" spans="1:17">
      <c r="A187" s="121"/>
      <c r="F187" s="105"/>
      <c r="G187" s="105"/>
      <c r="H187" s="105"/>
      <c r="I187" s="105"/>
      <c r="J187" s="105"/>
      <c r="K187" s="105"/>
      <c r="L187" s="105"/>
      <c r="M187" s="105"/>
      <c r="N187" s="105"/>
      <c r="O187" s="105"/>
      <c r="P187" s="105"/>
      <c r="Q187" s="105"/>
    </row>
    <row r="188" spans="1:17">
      <c r="A188" s="121"/>
      <c r="F188" s="105"/>
      <c r="G188" s="105"/>
      <c r="H188" s="105"/>
      <c r="I188" s="105"/>
      <c r="J188" s="105"/>
      <c r="K188" s="105"/>
      <c r="L188" s="105"/>
      <c r="M188" s="105"/>
      <c r="N188" s="105"/>
      <c r="O188" s="105"/>
      <c r="P188" s="105"/>
      <c r="Q188" s="105"/>
    </row>
    <row r="189" spans="1:17">
      <c r="A189" s="121"/>
      <c r="F189" s="105"/>
      <c r="G189" s="105"/>
      <c r="H189" s="105"/>
      <c r="I189" s="105"/>
      <c r="J189" s="105"/>
      <c r="K189" s="105"/>
      <c r="L189" s="105"/>
      <c r="M189" s="105"/>
      <c r="N189" s="105"/>
      <c r="O189" s="105"/>
      <c r="P189" s="105"/>
      <c r="Q189" s="105"/>
    </row>
    <row r="190" spans="1:17">
      <c r="A190" s="121"/>
      <c r="F190" s="105"/>
      <c r="G190" s="105"/>
      <c r="H190" s="105"/>
      <c r="I190" s="105"/>
      <c r="J190" s="105"/>
      <c r="K190" s="105"/>
      <c r="L190" s="105"/>
      <c r="M190" s="105"/>
      <c r="N190" s="105"/>
      <c r="O190" s="105"/>
      <c r="P190" s="105"/>
      <c r="Q190" s="105"/>
    </row>
    <row r="191" spans="1:17">
      <c r="A191" s="121"/>
      <c r="F191" s="105"/>
      <c r="G191" s="105"/>
      <c r="H191" s="105"/>
      <c r="I191" s="105"/>
      <c r="J191" s="105"/>
      <c r="K191" s="105"/>
      <c r="L191" s="105"/>
      <c r="M191" s="105"/>
      <c r="N191" s="105"/>
      <c r="O191" s="105"/>
      <c r="P191" s="105"/>
      <c r="Q191" s="105"/>
    </row>
    <row r="192" spans="1:17">
      <c r="A192" s="121"/>
      <c r="F192" s="105"/>
      <c r="G192" s="105"/>
      <c r="H192" s="105"/>
      <c r="I192" s="105"/>
      <c r="J192" s="105"/>
      <c r="K192" s="105"/>
      <c r="L192" s="105"/>
      <c r="M192" s="105"/>
      <c r="N192" s="105"/>
      <c r="O192" s="105"/>
      <c r="P192" s="105"/>
      <c r="Q192" s="105"/>
    </row>
    <row r="193" spans="1:17">
      <c r="A193" s="121"/>
      <c r="F193" s="105"/>
      <c r="G193" s="105"/>
      <c r="H193" s="105"/>
      <c r="I193" s="105"/>
      <c r="J193" s="105"/>
      <c r="K193" s="105"/>
      <c r="L193" s="105"/>
      <c r="M193" s="105"/>
      <c r="N193" s="105"/>
      <c r="O193" s="105"/>
      <c r="P193" s="105"/>
      <c r="Q193" s="105"/>
    </row>
    <row r="194" spans="1:17">
      <c r="A194" s="121"/>
      <c r="F194" s="105"/>
      <c r="G194" s="105"/>
      <c r="H194" s="105"/>
      <c r="I194" s="105"/>
      <c r="J194" s="105"/>
      <c r="K194" s="105"/>
      <c r="L194" s="105"/>
      <c r="M194" s="105"/>
      <c r="N194" s="105"/>
      <c r="O194" s="105"/>
      <c r="P194" s="105"/>
      <c r="Q194" s="105"/>
    </row>
    <row r="195" spans="1:17">
      <c r="A195" s="121"/>
      <c r="F195" s="105"/>
      <c r="G195" s="105"/>
      <c r="H195" s="105"/>
      <c r="I195" s="105"/>
      <c r="J195" s="105"/>
      <c r="K195" s="105"/>
      <c r="L195" s="105"/>
      <c r="M195" s="105"/>
      <c r="N195" s="105"/>
      <c r="O195" s="105"/>
      <c r="P195" s="105"/>
      <c r="Q195" s="105"/>
    </row>
    <row r="196" spans="1:17">
      <c r="A196" s="121"/>
      <c r="F196" s="105"/>
      <c r="G196" s="105"/>
      <c r="H196" s="105"/>
      <c r="I196" s="105"/>
      <c r="J196" s="105"/>
      <c r="K196" s="105"/>
      <c r="L196" s="105"/>
      <c r="M196" s="105"/>
      <c r="N196" s="105"/>
      <c r="O196" s="105"/>
      <c r="P196" s="105"/>
      <c r="Q196" s="105"/>
    </row>
    <row r="197" spans="1:17">
      <c r="A197" s="121"/>
      <c r="F197" s="105"/>
      <c r="G197" s="105"/>
      <c r="H197" s="105"/>
      <c r="I197" s="105"/>
      <c r="J197" s="105"/>
      <c r="K197" s="105"/>
      <c r="L197" s="105"/>
      <c r="M197" s="105"/>
      <c r="N197" s="105"/>
      <c r="O197" s="105"/>
      <c r="P197" s="105"/>
      <c r="Q197" s="105"/>
    </row>
    <row r="198" spans="1:17">
      <c r="A198" s="121"/>
      <c r="F198" s="105"/>
      <c r="G198" s="105"/>
      <c r="H198" s="105"/>
      <c r="I198" s="105"/>
      <c r="J198" s="105"/>
      <c r="K198" s="105"/>
      <c r="L198" s="105"/>
      <c r="M198" s="105"/>
      <c r="N198" s="105"/>
      <c r="O198" s="105"/>
      <c r="P198" s="105"/>
      <c r="Q198" s="105"/>
    </row>
    <row r="199" spans="1:17">
      <c r="A199" s="121"/>
      <c r="F199" s="105"/>
      <c r="G199" s="105"/>
      <c r="H199" s="105"/>
      <c r="I199" s="105"/>
      <c r="J199" s="105"/>
      <c r="K199" s="105"/>
      <c r="L199" s="105"/>
      <c r="M199" s="105"/>
      <c r="N199" s="105"/>
      <c r="O199" s="105"/>
      <c r="P199" s="105"/>
      <c r="Q199" s="105"/>
    </row>
    <row r="200" spans="1:17">
      <c r="A200" s="121"/>
      <c r="F200" s="105"/>
      <c r="G200" s="105"/>
      <c r="H200" s="105"/>
      <c r="I200" s="105"/>
      <c r="J200" s="105"/>
      <c r="K200" s="105"/>
      <c r="L200" s="105"/>
      <c r="M200" s="105"/>
      <c r="N200" s="105"/>
      <c r="O200" s="105"/>
      <c r="P200" s="105"/>
      <c r="Q200" s="105"/>
    </row>
    <row r="201" spans="1:17">
      <c r="A201" s="121"/>
      <c r="F201" s="105"/>
      <c r="G201" s="105"/>
      <c r="H201" s="105"/>
      <c r="I201" s="105"/>
      <c r="J201" s="105"/>
      <c r="K201" s="105"/>
      <c r="L201" s="105"/>
      <c r="M201" s="105"/>
      <c r="N201" s="105"/>
      <c r="O201" s="105"/>
      <c r="P201" s="105"/>
      <c r="Q201" s="105"/>
    </row>
    <row r="202" spans="1:17">
      <c r="A202" s="121"/>
      <c r="F202" s="105"/>
      <c r="G202" s="105"/>
      <c r="H202" s="105"/>
      <c r="I202" s="105"/>
      <c r="J202" s="105"/>
      <c r="K202" s="105"/>
      <c r="L202" s="105"/>
      <c r="M202" s="105"/>
      <c r="N202" s="105"/>
      <c r="O202" s="105"/>
      <c r="P202" s="105"/>
      <c r="Q202" s="105"/>
    </row>
    <row r="203" spans="1:17">
      <c r="A203" s="121"/>
      <c r="F203" s="105"/>
      <c r="G203" s="105"/>
      <c r="H203" s="105"/>
      <c r="I203" s="105"/>
      <c r="J203" s="105"/>
      <c r="K203" s="105"/>
      <c r="L203" s="105"/>
      <c r="M203" s="105"/>
      <c r="N203" s="105"/>
      <c r="O203" s="105"/>
      <c r="P203" s="105"/>
      <c r="Q203" s="105"/>
    </row>
    <row r="204" spans="1:17">
      <c r="A204" s="121"/>
      <c r="F204" s="105"/>
      <c r="G204" s="105"/>
      <c r="H204" s="105"/>
      <c r="I204" s="105"/>
      <c r="J204" s="105"/>
      <c r="K204" s="105"/>
      <c r="L204" s="105"/>
      <c r="M204" s="105"/>
      <c r="N204" s="105"/>
      <c r="O204" s="105"/>
      <c r="P204" s="105"/>
      <c r="Q204" s="105"/>
    </row>
    <row r="205" spans="1:17">
      <c r="A205" s="121"/>
      <c r="F205" s="105"/>
      <c r="G205" s="105"/>
      <c r="H205" s="105"/>
      <c r="I205" s="105"/>
      <c r="J205" s="105"/>
      <c r="K205" s="105"/>
      <c r="L205" s="105"/>
      <c r="M205" s="105"/>
      <c r="N205" s="105"/>
      <c r="O205" s="105"/>
      <c r="P205" s="105"/>
      <c r="Q205" s="105"/>
    </row>
    <row r="206" spans="1:17">
      <c r="F206" s="105"/>
      <c r="G206" s="105"/>
      <c r="H206" s="105"/>
      <c r="I206" s="105"/>
      <c r="J206" s="105"/>
      <c r="K206" s="105"/>
      <c r="L206" s="105"/>
      <c r="M206" s="105"/>
      <c r="N206" s="105"/>
      <c r="O206" s="105"/>
      <c r="P206" s="105"/>
      <c r="Q206" s="105"/>
    </row>
    <row r="207" spans="1:17">
      <c r="F207" s="105"/>
      <c r="G207" s="105"/>
      <c r="H207" s="105"/>
      <c r="I207" s="105"/>
      <c r="J207" s="105"/>
      <c r="K207" s="105"/>
      <c r="L207" s="105"/>
      <c r="M207" s="105"/>
      <c r="N207" s="105"/>
      <c r="O207" s="105"/>
      <c r="P207" s="105"/>
      <c r="Q207" s="105"/>
    </row>
    <row r="208" spans="1:17">
      <c r="F208" s="105"/>
      <c r="G208" s="105"/>
      <c r="H208" s="105"/>
      <c r="I208" s="105"/>
      <c r="J208" s="105"/>
      <c r="K208" s="105"/>
      <c r="L208" s="105"/>
      <c r="M208" s="105"/>
      <c r="N208" s="105"/>
      <c r="O208" s="105"/>
      <c r="P208" s="105"/>
      <c r="Q208" s="105"/>
    </row>
    <row r="209" spans="1:17">
      <c r="F209" s="105"/>
      <c r="G209" s="105"/>
      <c r="H209" s="105"/>
      <c r="I209" s="105"/>
      <c r="J209" s="105"/>
      <c r="K209" s="105"/>
      <c r="L209" s="105"/>
      <c r="M209" s="105"/>
      <c r="N209" s="105"/>
      <c r="O209" s="105"/>
      <c r="P209" s="105"/>
      <c r="Q209" s="105"/>
    </row>
    <row r="210" spans="1:17">
      <c r="F210" s="105"/>
      <c r="G210" s="105"/>
      <c r="H210" s="105"/>
      <c r="I210" s="105"/>
      <c r="J210" s="105"/>
      <c r="K210" s="105"/>
      <c r="L210" s="105"/>
      <c r="M210" s="105"/>
      <c r="N210" s="105"/>
      <c r="O210" s="105"/>
      <c r="P210" s="105"/>
      <c r="Q210" s="105"/>
    </row>
    <row r="211" spans="1:17">
      <c r="F211" s="105"/>
      <c r="G211" s="105"/>
      <c r="H211" s="105"/>
      <c r="I211" s="105"/>
      <c r="J211" s="105"/>
      <c r="K211" s="105"/>
      <c r="L211" s="105"/>
      <c r="M211" s="105"/>
      <c r="N211" s="105"/>
      <c r="O211" s="105"/>
      <c r="P211" s="105"/>
      <c r="Q211" s="105"/>
    </row>
    <row r="212" spans="1:17">
      <c r="F212" s="105"/>
      <c r="G212" s="105"/>
      <c r="H212" s="105"/>
      <c r="I212" s="105"/>
      <c r="J212" s="105"/>
      <c r="K212" s="105"/>
      <c r="L212" s="105"/>
      <c r="M212" s="105"/>
      <c r="N212" s="105"/>
      <c r="O212" s="105"/>
      <c r="P212" s="105"/>
      <c r="Q212" s="105"/>
    </row>
    <row r="213" spans="1:17">
      <c r="F213" s="105"/>
      <c r="G213" s="105"/>
      <c r="H213" s="105"/>
      <c r="I213" s="105"/>
      <c r="J213" s="105"/>
      <c r="K213" s="105"/>
      <c r="L213" s="105"/>
      <c r="M213" s="105"/>
      <c r="N213" s="105"/>
      <c r="O213" s="105"/>
      <c r="P213" s="105"/>
      <c r="Q213" s="105"/>
    </row>
    <row r="214" spans="1:17">
      <c r="F214" s="105"/>
      <c r="G214" s="105"/>
      <c r="H214" s="105"/>
      <c r="I214" s="105"/>
      <c r="J214" s="105"/>
      <c r="K214" s="105"/>
      <c r="L214" s="105"/>
      <c r="M214" s="105"/>
      <c r="N214" s="105"/>
      <c r="O214" s="105"/>
      <c r="P214" s="105"/>
      <c r="Q214" s="105"/>
    </row>
    <row r="215" spans="1:17">
      <c r="F215" s="105"/>
      <c r="G215" s="105"/>
      <c r="H215" s="105"/>
      <c r="I215" s="105"/>
      <c r="J215" s="105"/>
      <c r="K215" s="105"/>
      <c r="L215" s="105"/>
      <c r="M215" s="105"/>
      <c r="N215" s="105"/>
      <c r="O215" s="105"/>
      <c r="P215" s="105"/>
      <c r="Q215" s="105"/>
    </row>
    <row r="216" spans="1:17">
      <c r="F216" s="105"/>
      <c r="G216" s="105"/>
      <c r="H216" s="105"/>
      <c r="I216" s="105"/>
      <c r="J216" s="105"/>
      <c r="K216" s="105"/>
      <c r="L216" s="105"/>
      <c r="M216" s="105"/>
      <c r="N216" s="105"/>
      <c r="O216" s="105"/>
      <c r="P216" s="105"/>
      <c r="Q216" s="105"/>
    </row>
    <row r="217" spans="1:17">
      <c r="F217" s="105"/>
      <c r="G217" s="105"/>
      <c r="H217" s="105"/>
      <c r="I217" s="105"/>
      <c r="J217" s="105"/>
      <c r="K217" s="105"/>
      <c r="L217" s="105"/>
      <c r="M217" s="105"/>
      <c r="N217" s="105"/>
      <c r="O217" s="105"/>
      <c r="P217" s="105"/>
      <c r="Q217" s="105"/>
    </row>
    <row r="218" spans="1:17">
      <c r="F218" s="105"/>
      <c r="G218" s="105"/>
      <c r="H218" s="105"/>
      <c r="I218" s="105"/>
      <c r="J218" s="105"/>
      <c r="K218" s="105"/>
      <c r="L218" s="105"/>
      <c r="M218" s="105"/>
      <c r="N218" s="105"/>
      <c r="O218" s="105"/>
      <c r="P218" s="105"/>
      <c r="Q218" s="105"/>
    </row>
    <row r="219" spans="1:17">
      <c r="F219" s="105"/>
      <c r="G219" s="105"/>
      <c r="H219" s="105"/>
      <c r="I219" s="105"/>
      <c r="J219" s="105"/>
      <c r="K219" s="105"/>
      <c r="L219" s="105"/>
      <c r="M219" s="105"/>
      <c r="N219" s="105"/>
      <c r="O219" s="105"/>
      <c r="P219" s="105"/>
      <c r="Q219" s="105"/>
    </row>
    <row r="220" spans="1:17">
      <c r="F220" s="105"/>
      <c r="G220" s="105"/>
      <c r="H220" s="105"/>
      <c r="I220" s="105"/>
      <c r="J220" s="105"/>
      <c r="K220" s="105"/>
      <c r="L220" s="105"/>
      <c r="M220" s="105"/>
      <c r="N220" s="105"/>
      <c r="O220" s="105"/>
      <c r="P220" s="105"/>
      <c r="Q220" s="105"/>
    </row>
    <row r="221" spans="1:17">
      <c r="A221" s="86"/>
      <c r="F221" s="105"/>
      <c r="G221" s="105"/>
      <c r="H221" s="105"/>
      <c r="I221" s="105"/>
      <c r="J221" s="105"/>
      <c r="K221" s="105"/>
      <c r="L221" s="105"/>
      <c r="M221" s="105"/>
      <c r="N221" s="105"/>
      <c r="O221" s="105"/>
      <c r="P221" s="105"/>
      <c r="Q221" s="105"/>
    </row>
    <row r="222" spans="1:17">
      <c r="A222" s="86"/>
      <c r="F222" s="105"/>
      <c r="G222" s="105"/>
      <c r="H222" s="105"/>
      <c r="I222" s="105"/>
      <c r="J222" s="105"/>
      <c r="K222" s="105"/>
      <c r="L222" s="105"/>
      <c r="M222" s="105"/>
      <c r="N222" s="105"/>
      <c r="O222" s="105"/>
      <c r="P222" s="105"/>
      <c r="Q222" s="105"/>
    </row>
    <row r="223" spans="1:17">
      <c r="A223" s="86"/>
      <c r="F223" s="105"/>
      <c r="G223" s="105"/>
      <c r="H223" s="105"/>
      <c r="I223" s="105"/>
      <c r="J223" s="105"/>
      <c r="K223" s="105"/>
      <c r="L223" s="105"/>
      <c r="M223" s="105"/>
      <c r="N223" s="105"/>
      <c r="O223" s="105"/>
      <c r="P223" s="105"/>
      <c r="Q223" s="105"/>
    </row>
    <row r="224" spans="1:17">
      <c r="A224" s="86"/>
      <c r="F224" s="105"/>
      <c r="G224" s="105"/>
      <c r="H224" s="105"/>
      <c r="I224" s="105"/>
      <c r="J224" s="105"/>
      <c r="K224" s="105"/>
      <c r="L224" s="105"/>
      <c r="M224" s="105"/>
      <c r="N224" s="105"/>
      <c r="O224" s="105"/>
      <c r="P224" s="105"/>
      <c r="Q224" s="105"/>
    </row>
    <row r="225" spans="1:17">
      <c r="A225" s="86"/>
      <c r="F225" s="105"/>
      <c r="G225" s="105"/>
      <c r="H225" s="105"/>
      <c r="I225" s="105"/>
      <c r="J225" s="105"/>
      <c r="K225" s="105"/>
      <c r="L225" s="105"/>
      <c r="M225" s="105"/>
      <c r="N225" s="105"/>
      <c r="O225" s="105"/>
      <c r="P225" s="105"/>
      <c r="Q225" s="105"/>
    </row>
    <row r="226" spans="1:17">
      <c r="A226" s="86"/>
      <c r="F226" s="105"/>
      <c r="G226" s="105"/>
      <c r="H226" s="105"/>
      <c r="I226" s="105"/>
      <c r="J226" s="105"/>
      <c r="K226" s="105"/>
      <c r="L226" s="105"/>
      <c r="M226" s="105"/>
      <c r="N226" s="105"/>
      <c r="O226" s="105"/>
      <c r="P226" s="105"/>
      <c r="Q226" s="105"/>
    </row>
    <row r="227" spans="1:17">
      <c r="A227" s="86"/>
      <c r="F227" s="105"/>
      <c r="G227" s="105"/>
      <c r="H227" s="105"/>
      <c r="I227" s="105"/>
      <c r="J227" s="105"/>
      <c r="K227" s="105"/>
      <c r="L227" s="105"/>
      <c r="M227" s="105"/>
      <c r="N227" s="105"/>
      <c r="O227" s="105"/>
      <c r="P227" s="105"/>
      <c r="Q227" s="105"/>
    </row>
    <row r="228" spans="1:17">
      <c r="A228" s="86"/>
      <c r="F228" s="105"/>
      <c r="G228" s="105"/>
      <c r="H228" s="105"/>
      <c r="I228" s="105"/>
      <c r="J228" s="105"/>
      <c r="K228" s="105"/>
      <c r="L228" s="105"/>
      <c r="M228" s="105"/>
      <c r="N228" s="105"/>
      <c r="O228" s="105"/>
      <c r="P228" s="105"/>
      <c r="Q228" s="105"/>
    </row>
    <row r="229" spans="1:17">
      <c r="A229" s="86"/>
      <c r="F229" s="105"/>
      <c r="G229" s="105"/>
      <c r="H229" s="105"/>
      <c r="I229" s="105"/>
      <c r="J229" s="105"/>
      <c r="K229" s="105"/>
      <c r="L229" s="105"/>
      <c r="M229" s="105"/>
      <c r="N229" s="105"/>
      <c r="O229" s="105"/>
      <c r="P229" s="105"/>
      <c r="Q229" s="105"/>
    </row>
    <row r="230" spans="1:17">
      <c r="A230" s="86"/>
      <c r="F230" s="105"/>
      <c r="G230" s="105"/>
      <c r="H230" s="105"/>
      <c r="I230" s="105"/>
      <c r="J230" s="105"/>
      <c r="K230" s="105"/>
      <c r="L230" s="105"/>
      <c r="M230" s="105"/>
      <c r="N230" s="105"/>
      <c r="O230" s="105"/>
      <c r="P230" s="105"/>
      <c r="Q230" s="105"/>
    </row>
    <row r="231" spans="1:17">
      <c r="A231" s="86"/>
      <c r="F231" s="105"/>
      <c r="G231" s="105"/>
      <c r="H231" s="105"/>
      <c r="I231" s="105"/>
      <c r="J231" s="105"/>
      <c r="K231" s="105"/>
      <c r="L231" s="105"/>
      <c r="M231" s="105"/>
      <c r="N231" s="105"/>
      <c r="O231" s="105"/>
      <c r="P231" s="105"/>
      <c r="Q231" s="105"/>
    </row>
    <row r="232" spans="1:17">
      <c r="A232" s="86"/>
      <c r="F232" s="105"/>
      <c r="G232" s="105"/>
      <c r="H232" s="105"/>
      <c r="I232" s="105"/>
      <c r="J232" s="105"/>
      <c r="K232" s="105"/>
      <c r="L232" s="105"/>
      <c r="M232" s="105"/>
      <c r="N232" s="105"/>
      <c r="O232" s="105"/>
      <c r="P232" s="105"/>
      <c r="Q232" s="105"/>
    </row>
    <row r="233" spans="1:17">
      <c r="A233" s="86"/>
      <c r="F233" s="105"/>
      <c r="G233" s="105"/>
      <c r="H233" s="105"/>
      <c r="I233" s="105"/>
      <c r="J233" s="105"/>
      <c r="K233" s="105"/>
      <c r="L233" s="105"/>
      <c r="M233" s="105"/>
      <c r="N233" s="105"/>
      <c r="O233" s="105"/>
      <c r="P233" s="105"/>
      <c r="Q233" s="105"/>
    </row>
    <row r="234" spans="1:17">
      <c r="A234" s="86"/>
      <c r="F234" s="105"/>
      <c r="G234" s="105"/>
      <c r="H234" s="105"/>
      <c r="I234" s="105"/>
      <c r="J234" s="105"/>
      <c r="K234" s="105"/>
      <c r="L234" s="105"/>
      <c r="M234" s="105"/>
      <c r="N234" s="105"/>
      <c r="O234" s="105"/>
      <c r="P234" s="105"/>
      <c r="Q234" s="105"/>
    </row>
    <row r="235" spans="1:17">
      <c r="A235" s="86"/>
      <c r="F235" s="105"/>
      <c r="G235" s="105"/>
      <c r="H235" s="105"/>
      <c r="I235" s="105"/>
      <c r="J235" s="105"/>
      <c r="K235" s="105"/>
      <c r="L235" s="105"/>
      <c r="M235" s="105"/>
      <c r="N235" s="105"/>
      <c r="O235" s="105"/>
      <c r="P235" s="105"/>
      <c r="Q235" s="105"/>
    </row>
    <row r="236" spans="1:17">
      <c r="A236" s="86"/>
      <c r="F236" s="105"/>
      <c r="G236" s="105"/>
      <c r="H236" s="105"/>
      <c r="I236" s="105"/>
      <c r="J236" s="105"/>
      <c r="K236" s="105"/>
      <c r="L236" s="105"/>
      <c r="M236" s="105"/>
      <c r="N236" s="105"/>
      <c r="O236" s="105"/>
      <c r="P236" s="105"/>
      <c r="Q236" s="105"/>
    </row>
    <row r="237" spans="1:17">
      <c r="A237" s="86"/>
      <c r="F237" s="105"/>
      <c r="G237" s="105"/>
      <c r="H237" s="105"/>
      <c r="I237" s="105"/>
      <c r="J237" s="105"/>
      <c r="K237" s="105"/>
      <c r="L237" s="105"/>
      <c r="M237" s="105"/>
      <c r="N237" s="105"/>
      <c r="O237" s="105"/>
      <c r="P237" s="105"/>
      <c r="Q237" s="105"/>
    </row>
    <row r="238" spans="1:17">
      <c r="A238" s="86"/>
      <c r="F238" s="105"/>
      <c r="G238" s="105"/>
      <c r="H238" s="105"/>
      <c r="I238" s="105"/>
      <c r="J238" s="105"/>
      <c r="K238" s="105"/>
      <c r="L238" s="105"/>
      <c r="M238" s="105"/>
      <c r="N238" s="105"/>
      <c r="O238" s="105"/>
      <c r="P238" s="105"/>
      <c r="Q238" s="105"/>
    </row>
    <row r="239" spans="1:17">
      <c r="A239" s="86"/>
      <c r="F239" s="105"/>
      <c r="G239" s="105"/>
      <c r="H239" s="105"/>
      <c r="I239" s="105"/>
      <c r="J239" s="105"/>
      <c r="K239" s="105"/>
      <c r="L239" s="105"/>
      <c r="M239" s="105"/>
      <c r="N239" s="105"/>
      <c r="O239" s="105"/>
      <c r="P239" s="105"/>
      <c r="Q239" s="105"/>
    </row>
    <row r="240" spans="1:17">
      <c r="A240" s="86"/>
      <c r="F240" s="105"/>
      <c r="G240" s="105"/>
      <c r="H240" s="105"/>
      <c r="I240" s="105"/>
      <c r="J240" s="105"/>
      <c r="K240" s="105"/>
      <c r="L240" s="105"/>
      <c r="M240" s="105"/>
      <c r="N240" s="105"/>
      <c r="O240" s="105"/>
      <c r="P240" s="105"/>
      <c r="Q240" s="105"/>
    </row>
    <row r="241" spans="1:17">
      <c r="A241" s="86"/>
      <c r="F241" s="105"/>
      <c r="G241" s="105"/>
      <c r="H241" s="105"/>
      <c r="I241" s="105"/>
      <c r="J241" s="105"/>
      <c r="K241" s="105"/>
      <c r="L241" s="105"/>
      <c r="M241" s="105"/>
      <c r="N241" s="105"/>
      <c r="O241" s="105"/>
      <c r="P241" s="105"/>
      <c r="Q241" s="105"/>
    </row>
    <row r="242" spans="1:17">
      <c r="A242" s="86"/>
      <c r="F242" s="105"/>
      <c r="G242" s="105"/>
      <c r="H242" s="105"/>
      <c r="I242" s="105"/>
      <c r="J242" s="105"/>
      <c r="K242" s="105"/>
      <c r="L242" s="105"/>
      <c r="M242" s="105"/>
      <c r="N242" s="105"/>
      <c r="O242" s="105"/>
      <c r="P242" s="105"/>
      <c r="Q242" s="105"/>
    </row>
    <row r="243" spans="1:17">
      <c r="A243" s="86"/>
      <c r="F243" s="105"/>
      <c r="G243" s="105"/>
      <c r="H243" s="105"/>
      <c r="I243" s="105"/>
      <c r="J243" s="105"/>
      <c r="K243" s="105"/>
      <c r="L243" s="105"/>
      <c r="M243" s="105"/>
      <c r="N243" s="105"/>
      <c r="O243" s="105"/>
      <c r="P243" s="105"/>
      <c r="Q243" s="105"/>
    </row>
    <row r="244" spans="1:17">
      <c r="A244" s="86"/>
      <c r="F244" s="105"/>
      <c r="G244" s="105"/>
      <c r="H244" s="105"/>
      <c r="I244" s="105"/>
      <c r="J244" s="105"/>
      <c r="K244" s="105"/>
      <c r="L244" s="105"/>
      <c r="M244" s="105"/>
      <c r="N244" s="105"/>
      <c r="O244" s="105"/>
      <c r="P244" s="105"/>
      <c r="Q244" s="105"/>
    </row>
    <row r="245" spans="1:17">
      <c r="A245" s="86"/>
      <c r="F245" s="105"/>
      <c r="G245" s="105"/>
      <c r="H245" s="105"/>
      <c r="I245" s="105"/>
      <c r="J245" s="105"/>
      <c r="K245" s="105"/>
      <c r="L245" s="105"/>
      <c r="M245" s="105"/>
      <c r="N245" s="105"/>
      <c r="O245" s="105"/>
      <c r="P245" s="105"/>
      <c r="Q245" s="105"/>
    </row>
    <row r="246" spans="1:17">
      <c r="A246" s="86"/>
      <c r="F246" s="105"/>
      <c r="G246" s="105"/>
      <c r="H246" s="105"/>
      <c r="I246" s="105"/>
      <c r="J246" s="105"/>
      <c r="K246" s="105"/>
      <c r="L246" s="105"/>
      <c r="M246" s="105"/>
      <c r="N246" s="105"/>
      <c r="O246" s="105"/>
      <c r="P246" s="105"/>
      <c r="Q246" s="105"/>
    </row>
    <row r="247" spans="1:17">
      <c r="A247" s="86"/>
      <c r="F247" s="105"/>
      <c r="G247" s="105"/>
      <c r="H247" s="105"/>
      <c r="I247" s="105"/>
      <c r="J247" s="105"/>
      <c r="K247" s="105"/>
      <c r="L247" s="105"/>
      <c r="M247" s="105"/>
      <c r="N247" s="105"/>
      <c r="O247" s="105"/>
      <c r="P247" s="105"/>
      <c r="Q247" s="105"/>
    </row>
    <row r="248" spans="1:17">
      <c r="A248" s="86"/>
      <c r="F248" s="105"/>
      <c r="G248" s="105"/>
      <c r="H248" s="105"/>
      <c r="I248" s="105"/>
      <c r="J248" s="105"/>
      <c r="K248" s="105"/>
      <c r="L248" s="105"/>
      <c r="M248" s="105"/>
      <c r="N248" s="105"/>
      <c r="O248" s="105"/>
      <c r="P248" s="105"/>
      <c r="Q248" s="105"/>
    </row>
    <row r="249" spans="1:17">
      <c r="A249" s="86"/>
      <c r="F249" s="105"/>
      <c r="G249" s="105"/>
      <c r="H249" s="105"/>
      <c r="I249" s="105"/>
      <c r="J249" s="105"/>
      <c r="K249" s="105"/>
      <c r="L249" s="105"/>
      <c r="M249" s="105"/>
      <c r="N249" s="105"/>
      <c r="O249" s="105"/>
      <c r="P249" s="105"/>
      <c r="Q249" s="105"/>
    </row>
    <row r="250" spans="1:17">
      <c r="A250" s="86"/>
      <c r="F250" s="105"/>
      <c r="G250" s="105"/>
      <c r="H250" s="105"/>
      <c r="I250" s="105"/>
      <c r="J250" s="105"/>
      <c r="K250" s="105"/>
      <c r="L250" s="105"/>
      <c r="M250" s="105"/>
      <c r="N250" s="105"/>
      <c r="O250" s="105"/>
      <c r="P250" s="105"/>
      <c r="Q250" s="105"/>
    </row>
    <row r="251" spans="1:17">
      <c r="A251" s="86"/>
      <c r="F251" s="105"/>
      <c r="G251" s="105"/>
      <c r="H251" s="105"/>
      <c r="I251" s="105"/>
      <c r="J251" s="105"/>
      <c r="K251" s="105"/>
      <c r="L251" s="105"/>
      <c r="M251" s="105"/>
      <c r="N251" s="105"/>
      <c r="O251" s="105"/>
      <c r="P251" s="105"/>
      <c r="Q251" s="105"/>
    </row>
    <row r="252" spans="1:17">
      <c r="A252" s="86"/>
      <c r="F252" s="105"/>
      <c r="G252" s="105"/>
      <c r="H252" s="105"/>
      <c r="I252" s="105"/>
      <c r="J252" s="105"/>
      <c r="K252" s="105"/>
      <c r="L252" s="105"/>
      <c r="M252" s="105"/>
      <c r="N252" s="105"/>
      <c r="O252" s="105"/>
      <c r="P252" s="105"/>
      <c r="Q252" s="105"/>
    </row>
    <row r="253" spans="1:17">
      <c r="F253" s="105"/>
      <c r="G253" s="105"/>
      <c r="H253" s="105"/>
      <c r="I253" s="105"/>
      <c r="J253" s="105"/>
      <c r="K253" s="105"/>
      <c r="L253" s="105"/>
      <c r="M253" s="105"/>
      <c r="N253" s="105"/>
      <c r="O253" s="105"/>
      <c r="P253" s="105"/>
      <c r="Q253" s="105"/>
    </row>
    <row r="254" spans="1:17">
      <c r="F254" s="105"/>
      <c r="G254" s="105"/>
      <c r="H254" s="105"/>
      <c r="I254" s="105"/>
      <c r="J254" s="105"/>
      <c r="K254" s="105"/>
      <c r="L254" s="105"/>
      <c r="M254" s="105"/>
      <c r="N254" s="105"/>
      <c r="O254" s="105"/>
      <c r="P254" s="105"/>
      <c r="Q254" s="105"/>
    </row>
    <row r="255" spans="1:17">
      <c r="A255" s="86"/>
      <c r="F255" s="105"/>
      <c r="G255" s="105"/>
      <c r="H255" s="105"/>
      <c r="I255" s="105"/>
      <c r="J255" s="105"/>
      <c r="K255" s="105"/>
      <c r="L255" s="105"/>
      <c r="M255" s="105"/>
      <c r="N255" s="105"/>
      <c r="O255" s="105"/>
      <c r="P255" s="105"/>
      <c r="Q255" s="105"/>
    </row>
    <row r="256" spans="1:17">
      <c r="A256" s="86"/>
      <c r="F256" s="105"/>
      <c r="G256" s="105"/>
      <c r="H256" s="105"/>
      <c r="I256" s="105"/>
      <c r="J256" s="105"/>
      <c r="K256" s="105"/>
      <c r="L256" s="105"/>
      <c r="M256" s="105"/>
      <c r="N256" s="105"/>
      <c r="O256" s="105"/>
      <c r="P256" s="105"/>
      <c r="Q256" s="105"/>
    </row>
    <row r="257" spans="1:17">
      <c r="A257" s="86"/>
      <c r="F257" s="105"/>
      <c r="G257" s="105"/>
      <c r="H257" s="105"/>
      <c r="I257" s="105"/>
      <c r="J257" s="105"/>
      <c r="K257" s="105"/>
      <c r="L257" s="105"/>
      <c r="M257" s="105"/>
      <c r="N257" s="105"/>
      <c r="O257" s="105"/>
      <c r="P257" s="105"/>
      <c r="Q257" s="105"/>
    </row>
    <row r="258" spans="1:17">
      <c r="A258" s="86"/>
      <c r="F258" s="105"/>
      <c r="G258" s="105"/>
      <c r="H258" s="105"/>
      <c r="I258" s="105"/>
      <c r="J258" s="105"/>
      <c r="K258" s="105"/>
      <c r="L258" s="105"/>
      <c r="M258" s="105"/>
      <c r="N258" s="105"/>
      <c r="O258" s="105"/>
      <c r="P258" s="105"/>
      <c r="Q258" s="105"/>
    </row>
    <row r="259" spans="1:17">
      <c r="A259" s="86"/>
      <c r="F259" s="105"/>
      <c r="G259" s="105"/>
      <c r="H259" s="105"/>
      <c r="I259" s="105"/>
      <c r="J259" s="105"/>
      <c r="K259" s="105"/>
      <c r="L259" s="105"/>
      <c r="M259" s="105"/>
      <c r="N259" s="105"/>
      <c r="O259" s="105"/>
      <c r="P259" s="105"/>
      <c r="Q259" s="105"/>
    </row>
    <row r="260" spans="1:17">
      <c r="A260" s="86"/>
      <c r="F260" s="105"/>
      <c r="G260" s="105"/>
      <c r="H260" s="105"/>
      <c r="I260" s="105"/>
      <c r="J260" s="105"/>
      <c r="K260" s="105"/>
      <c r="L260" s="105"/>
      <c r="M260" s="105"/>
      <c r="N260" s="105"/>
      <c r="O260" s="105"/>
      <c r="P260" s="105"/>
      <c r="Q260" s="105"/>
    </row>
    <row r="261" spans="1:17">
      <c r="A261" s="86"/>
      <c r="F261" s="105"/>
      <c r="G261" s="105"/>
      <c r="H261" s="105"/>
      <c r="I261" s="105"/>
      <c r="J261" s="105"/>
      <c r="K261" s="105"/>
      <c r="L261" s="105"/>
      <c r="M261" s="105"/>
      <c r="N261" s="105"/>
      <c r="O261" s="105"/>
      <c r="P261" s="105"/>
      <c r="Q261" s="105"/>
    </row>
    <row r="262" spans="1:17">
      <c r="A262" s="86"/>
      <c r="F262" s="105"/>
      <c r="G262" s="105"/>
      <c r="H262" s="105"/>
      <c r="I262" s="105"/>
      <c r="J262" s="105"/>
      <c r="K262" s="105"/>
      <c r="L262" s="105"/>
      <c r="M262" s="105"/>
      <c r="N262" s="105"/>
      <c r="O262" s="105"/>
      <c r="P262" s="105"/>
      <c r="Q262" s="105"/>
    </row>
    <row r="263" spans="1:17">
      <c r="A263" s="86"/>
      <c r="F263" s="105"/>
      <c r="G263" s="105"/>
      <c r="H263" s="105"/>
      <c r="I263" s="105"/>
      <c r="J263" s="105"/>
      <c r="K263" s="105"/>
      <c r="L263" s="105"/>
      <c r="M263" s="105"/>
      <c r="N263" s="105"/>
      <c r="O263" s="105"/>
      <c r="P263" s="105"/>
      <c r="Q263" s="105"/>
    </row>
    <row r="264" spans="1:17">
      <c r="A264" s="86"/>
      <c r="F264" s="105"/>
      <c r="G264" s="105"/>
      <c r="H264" s="105"/>
      <c r="I264" s="105"/>
      <c r="J264" s="105"/>
      <c r="K264" s="105"/>
      <c r="L264" s="105"/>
      <c r="M264" s="105"/>
      <c r="N264" s="105"/>
      <c r="O264" s="105"/>
      <c r="P264" s="105"/>
      <c r="Q264" s="105"/>
    </row>
    <row r="265" spans="1:17">
      <c r="A265" s="86"/>
      <c r="F265" s="105"/>
      <c r="G265" s="105"/>
      <c r="H265" s="105"/>
      <c r="I265" s="105"/>
      <c r="J265" s="105"/>
      <c r="K265" s="105"/>
      <c r="L265" s="105"/>
      <c r="M265" s="105"/>
      <c r="N265" s="105"/>
      <c r="O265" s="105"/>
      <c r="P265" s="105"/>
      <c r="Q265" s="105"/>
    </row>
    <row r="266" spans="1:17">
      <c r="A266" s="86"/>
      <c r="F266" s="105"/>
      <c r="G266" s="105"/>
      <c r="H266" s="105"/>
      <c r="I266" s="105"/>
      <c r="J266" s="105"/>
      <c r="K266" s="105"/>
      <c r="L266" s="105"/>
      <c r="M266" s="105"/>
      <c r="N266" s="105"/>
      <c r="O266" s="105"/>
      <c r="P266" s="105"/>
      <c r="Q266" s="105"/>
    </row>
    <row r="267" spans="1:17">
      <c r="A267" s="86"/>
      <c r="F267" s="105"/>
      <c r="G267" s="105"/>
      <c r="H267" s="105"/>
      <c r="I267" s="105"/>
      <c r="J267" s="105"/>
      <c r="K267" s="105"/>
      <c r="L267" s="105"/>
      <c r="M267" s="105"/>
      <c r="N267" s="105"/>
      <c r="O267" s="105"/>
      <c r="P267" s="105"/>
      <c r="Q267" s="105"/>
    </row>
    <row r="268" spans="1:17">
      <c r="A268" s="86"/>
      <c r="F268" s="105"/>
      <c r="G268" s="105"/>
      <c r="H268" s="105"/>
      <c r="I268" s="105"/>
      <c r="J268" s="105"/>
      <c r="K268" s="105"/>
      <c r="L268" s="105"/>
      <c r="M268" s="105"/>
      <c r="N268" s="105"/>
      <c r="O268" s="105"/>
      <c r="P268" s="105"/>
      <c r="Q268" s="105"/>
    </row>
    <row r="269" spans="1:17">
      <c r="A269" s="86"/>
      <c r="F269" s="105"/>
      <c r="G269" s="105"/>
      <c r="H269" s="105"/>
      <c r="I269" s="105"/>
      <c r="J269" s="105"/>
      <c r="K269" s="105"/>
      <c r="L269" s="105"/>
      <c r="M269" s="105"/>
      <c r="N269" s="105"/>
      <c r="O269" s="105"/>
      <c r="P269" s="105"/>
      <c r="Q269" s="105"/>
    </row>
    <row r="270" spans="1:17">
      <c r="A270" s="86"/>
      <c r="F270" s="105"/>
      <c r="G270" s="105"/>
      <c r="H270" s="105"/>
      <c r="I270" s="105"/>
      <c r="J270" s="105"/>
      <c r="K270" s="105"/>
      <c r="L270" s="105"/>
      <c r="M270" s="105"/>
      <c r="N270" s="105"/>
      <c r="O270" s="105"/>
      <c r="P270" s="105"/>
      <c r="Q270" s="105"/>
    </row>
    <row r="271" spans="1:17">
      <c r="A271" s="86"/>
      <c r="F271" s="105"/>
      <c r="G271" s="105"/>
      <c r="H271" s="105"/>
      <c r="I271" s="105"/>
      <c r="J271" s="105"/>
      <c r="K271" s="105"/>
      <c r="L271" s="105"/>
      <c r="M271" s="105"/>
      <c r="N271" s="105"/>
      <c r="O271" s="105"/>
      <c r="P271" s="105"/>
      <c r="Q271" s="105"/>
    </row>
    <row r="272" spans="1:17">
      <c r="A272" s="86"/>
      <c r="F272" s="105"/>
      <c r="G272" s="105"/>
      <c r="H272" s="105"/>
      <c r="I272" s="105"/>
      <c r="J272" s="105"/>
      <c r="K272" s="105"/>
      <c r="L272" s="105"/>
      <c r="M272" s="105"/>
      <c r="N272" s="105"/>
      <c r="O272" s="105"/>
      <c r="P272" s="105"/>
      <c r="Q272" s="105"/>
    </row>
    <row r="273" spans="1:17">
      <c r="A273" s="86"/>
      <c r="F273" s="105"/>
      <c r="G273" s="105"/>
      <c r="H273" s="105"/>
      <c r="I273" s="105"/>
      <c r="J273" s="105"/>
      <c r="K273" s="105"/>
      <c r="L273" s="105"/>
      <c r="M273" s="105"/>
      <c r="N273" s="105"/>
      <c r="O273" s="105"/>
      <c r="P273" s="105"/>
      <c r="Q273" s="105"/>
    </row>
    <row r="274" spans="1:17">
      <c r="A274" s="86"/>
      <c r="F274" s="105"/>
      <c r="G274" s="105"/>
      <c r="H274" s="105"/>
      <c r="I274" s="105"/>
      <c r="J274" s="105"/>
      <c r="K274" s="105"/>
      <c r="L274" s="105"/>
      <c r="M274" s="105"/>
      <c r="N274" s="105"/>
      <c r="O274" s="105"/>
      <c r="P274" s="105"/>
      <c r="Q274" s="105"/>
    </row>
    <row r="275" spans="1:17">
      <c r="A275" s="86"/>
      <c r="F275" s="105"/>
      <c r="G275" s="105"/>
      <c r="H275" s="105"/>
      <c r="I275" s="105"/>
      <c r="J275" s="105"/>
      <c r="K275" s="105"/>
      <c r="L275" s="105"/>
      <c r="M275" s="105"/>
      <c r="N275" s="105"/>
      <c r="O275" s="105"/>
      <c r="P275" s="105"/>
      <c r="Q275" s="105"/>
    </row>
    <row r="276" spans="1:17">
      <c r="A276" s="86"/>
      <c r="F276" s="105"/>
      <c r="G276" s="105"/>
      <c r="H276" s="105"/>
      <c r="I276" s="105"/>
      <c r="J276" s="105"/>
      <c r="K276" s="105"/>
      <c r="L276" s="105"/>
      <c r="M276" s="105"/>
      <c r="N276" s="105"/>
      <c r="O276" s="105"/>
      <c r="P276" s="105"/>
      <c r="Q276" s="105"/>
    </row>
    <row r="277" spans="1:17">
      <c r="A277" s="86"/>
      <c r="F277" s="105"/>
      <c r="G277" s="105"/>
      <c r="H277" s="105"/>
      <c r="I277" s="105"/>
      <c r="J277" s="105"/>
      <c r="K277" s="105"/>
      <c r="L277" s="105"/>
      <c r="M277" s="105"/>
      <c r="N277" s="105"/>
      <c r="O277" s="105"/>
      <c r="P277" s="105"/>
      <c r="Q277" s="105"/>
    </row>
    <row r="278" spans="1:17">
      <c r="A278" s="86"/>
      <c r="F278" s="105"/>
      <c r="G278" s="105"/>
      <c r="H278" s="105"/>
      <c r="I278" s="105"/>
      <c r="J278" s="105"/>
      <c r="K278" s="105"/>
      <c r="L278" s="105"/>
      <c r="M278" s="105"/>
      <c r="N278" s="105"/>
      <c r="O278" s="105"/>
      <c r="P278" s="105"/>
      <c r="Q278" s="105"/>
    </row>
    <row r="279" spans="1:17">
      <c r="A279" s="86"/>
      <c r="F279" s="105"/>
      <c r="G279" s="105"/>
      <c r="H279" s="105"/>
      <c r="I279" s="105"/>
      <c r="J279" s="105"/>
      <c r="K279" s="105"/>
      <c r="L279" s="105"/>
      <c r="M279" s="105"/>
      <c r="N279" s="105"/>
      <c r="O279" s="105"/>
      <c r="P279" s="105"/>
      <c r="Q279" s="105"/>
    </row>
    <row r="280" spans="1:17">
      <c r="A280" s="86"/>
      <c r="F280" s="105"/>
      <c r="G280" s="105"/>
      <c r="H280" s="105"/>
      <c r="I280" s="105"/>
      <c r="J280" s="105"/>
      <c r="K280" s="105"/>
      <c r="L280" s="105"/>
      <c r="M280" s="105"/>
      <c r="N280" s="105"/>
      <c r="O280" s="105"/>
      <c r="P280" s="105"/>
      <c r="Q280" s="105"/>
    </row>
    <row r="281" spans="1:17">
      <c r="A281" s="86"/>
      <c r="F281" s="105"/>
      <c r="G281" s="105"/>
      <c r="H281" s="105"/>
      <c r="I281" s="105"/>
      <c r="J281" s="105"/>
      <c r="K281" s="105"/>
      <c r="L281" s="105"/>
      <c r="M281" s="105"/>
      <c r="N281" s="105"/>
      <c r="O281" s="105"/>
      <c r="P281" s="105"/>
      <c r="Q281" s="105"/>
    </row>
    <row r="282" spans="1:17">
      <c r="A282" s="86"/>
      <c r="F282" s="105"/>
      <c r="G282" s="105"/>
      <c r="H282" s="105"/>
      <c r="I282" s="105"/>
      <c r="J282" s="105"/>
      <c r="K282" s="105"/>
      <c r="L282" s="105"/>
      <c r="M282" s="105"/>
      <c r="N282" s="105"/>
      <c r="O282" s="105"/>
      <c r="P282" s="105"/>
      <c r="Q282" s="105"/>
    </row>
    <row r="283" spans="1:17">
      <c r="A283" s="86"/>
      <c r="F283" s="105"/>
      <c r="G283" s="105"/>
      <c r="H283" s="105"/>
      <c r="I283" s="105"/>
      <c r="J283" s="105"/>
      <c r="K283" s="105"/>
      <c r="L283" s="105"/>
      <c r="M283" s="105"/>
      <c r="N283" s="105"/>
      <c r="O283" s="105"/>
      <c r="P283" s="105"/>
      <c r="Q283" s="105"/>
    </row>
    <row r="284" spans="1:17">
      <c r="A284" s="86"/>
      <c r="F284" s="105"/>
      <c r="G284" s="105"/>
      <c r="H284" s="105"/>
      <c r="I284" s="105"/>
      <c r="J284" s="105"/>
      <c r="K284" s="105"/>
      <c r="L284" s="105"/>
      <c r="M284" s="105"/>
      <c r="N284" s="105"/>
      <c r="O284" s="105"/>
      <c r="P284" s="105"/>
      <c r="Q284" s="105"/>
    </row>
    <row r="285" spans="1:17">
      <c r="A285" s="86"/>
      <c r="F285" s="105"/>
      <c r="G285" s="105"/>
      <c r="H285" s="105"/>
      <c r="I285" s="105"/>
      <c r="J285" s="105"/>
      <c r="K285" s="105"/>
      <c r="L285" s="105"/>
      <c r="M285" s="105"/>
      <c r="N285" s="105"/>
      <c r="O285" s="105"/>
      <c r="P285" s="105"/>
      <c r="Q285" s="105"/>
    </row>
    <row r="286" spans="1:17">
      <c r="A286" s="86"/>
      <c r="F286" s="105"/>
      <c r="G286" s="105"/>
      <c r="H286" s="105"/>
      <c r="I286" s="105"/>
      <c r="J286" s="105"/>
      <c r="K286" s="105"/>
      <c r="L286" s="105"/>
      <c r="M286" s="105"/>
      <c r="N286" s="105"/>
      <c r="O286" s="105"/>
      <c r="P286" s="105"/>
      <c r="Q286" s="105"/>
    </row>
    <row r="287" spans="1:17">
      <c r="A287" s="86"/>
      <c r="F287" s="105"/>
      <c r="G287" s="105"/>
      <c r="H287" s="105"/>
      <c r="I287" s="105"/>
      <c r="J287" s="105"/>
      <c r="K287" s="105"/>
      <c r="L287" s="105"/>
      <c r="M287" s="105"/>
      <c r="N287" s="105"/>
      <c r="O287" s="105"/>
      <c r="P287" s="105"/>
      <c r="Q287" s="105"/>
    </row>
    <row r="288" spans="1:17">
      <c r="A288" s="86"/>
      <c r="F288" s="105"/>
      <c r="G288" s="105"/>
      <c r="H288" s="105"/>
      <c r="I288" s="105"/>
      <c r="J288" s="105"/>
      <c r="K288" s="105"/>
      <c r="L288" s="105"/>
      <c r="M288" s="105"/>
      <c r="N288" s="105"/>
      <c r="O288" s="105"/>
      <c r="P288" s="105"/>
      <c r="Q288" s="105"/>
    </row>
    <row r="289" spans="1:17">
      <c r="A289" s="86"/>
      <c r="F289" s="105"/>
      <c r="G289" s="105"/>
      <c r="H289" s="105"/>
      <c r="I289" s="105"/>
      <c r="J289" s="105"/>
      <c r="K289" s="105"/>
      <c r="L289" s="105"/>
      <c r="M289" s="105"/>
      <c r="N289" s="105"/>
      <c r="O289" s="105"/>
      <c r="P289" s="105"/>
      <c r="Q289" s="105"/>
    </row>
    <row r="290" spans="1:17">
      <c r="A290" s="86"/>
      <c r="F290" s="105"/>
      <c r="G290" s="105"/>
      <c r="H290" s="105"/>
      <c r="I290" s="105"/>
      <c r="J290" s="105"/>
      <c r="K290" s="105"/>
      <c r="L290" s="105"/>
      <c r="M290" s="105"/>
      <c r="N290" s="105"/>
      <c r="O290" s="105"/>
      <c r="P290" s="105"/>
      <c r="Q290" s="105"/>
    </row>
    <row r="291" spans="1:17">
      <c r="A291" s="86"/>
      <c r="F291" s="105"/>
      <c r="G291" s="105"/>
      <c r="H291" s="105"/>
      <c r="I291" s="105"/>
      <c r="J291" s="105"/>
      <c r="K291" s="105"/>
      <c r="L291" s="105"/>
      <c r="M291" s="105"/>
      <c r="N291" s="105"/>
      <c r="O291" s="105"/>
      <c r="P291" s="105"/>
      <c r="Q291" s="105"/>
    </row>
    <row r="292" spans="1:17">
      <c r="A292" s="86"/>
      <c r="F292" s="105"/>
      <c r="G292" s="105"/>
      <c r="H292" s="105"/>
      <c r="I292" s="105"/>
      <c r="J292" s="105"/>
      <c r="K292" s="105"/>
      <c r="L292" s="105"/>
      <c r="M292" s="105"/>
      <c r="N292" s="105"/>
      <c r="O292" s="105"/>
      <c r="P292" s="105"/>
      <c r="Q292" s="105"/>
    </row>
    <row r="293" spans="1:17">
      <c r="A293" s="86"/>
    </row>
    <row r="294" spans="1:17">
      <c r="A294" s="86"/>
    </row>
    <row r="295" spans="1:17">
      <c r="A295" s="86"/>
    </row>
    <row r="296" spans="1:17">
      <c r="A296" s="86"/>
    </row>
    <row r="297" spans="1:17">
      <c r="A297" s="86"/>
    </row>
    <row r="298" spans="1:17">
      <c r="A298" s="86"/>
    </row>
    <row r="299" spans="1:17">
      <c r="A299" s="86"/>
    </row>
    <row r="300" spans="1:17">
      <c r="A300" s="86"/>
    </row>
    <row r="301" spans="1:17">
      <c r="A301" s="86"/>
    </row>
    <row r="302" spans="1:17">
      <c r="A302" s="86"/>
    </row>
    <row r="303" spans="1:17">
      <c r="A303" s="86"/>
    </row>
    <row r="304" spans="1:17">
      <c r="A304" s="86"/>
    </row>
    <row r="305" spans="1:1">
      <c r="A305" s="86"/>
    </row>
    <row r="306" spans="1:1">
      <c r="A306" s="86"/>
    </row>
    <row r="307" spans="1:1">
      <c r="A307" s="86"/>
    </row>
    <row r="308" spans="1:1">
      <c r="A308" s="86"/>
    </row>
    <row r="309" spans="1:1">
      <c r="A309" s="86"/>
    </row>
    <row r="310" spans="1:1">
      <c r="A310" s="86"/>
    </row>
    <row r="311" spans="1:1">
      <c r="A311" s="86"/>
    </row>
    <row r="312" spans="1:1">
      <c r="A312" s="86"/>
    </row>
    <row r="313" spans="1:1">
      <c r="A313" s="86"/>
    </row>
    <row r="314" spans="1:1">
      <c r="A314" s="86"/>
    </row>
    <row r="315" spans="1:1">
      <c r="A315" s="86"/>
    </row>
    <row r="316" spans="1:1">
      <c r="A316" s="86"/>
    </row>
    <row r="317" spans="1:1">
      <c r="A317" s="86"/>
    </row>
    <row r="318" spans="1:1">
      <c r="A318" s="86"/>
    </row>
    <row r="319" spans="1:1">
      <c r="A319" s="86"/>
    </row>
    <row r="320" spans="1:1">
      <c r="A320" s="86"/>
    </row>
    <row r="321" spans="1:1">
      <c r="A321" s="86"/>
    </row>
    <row r="322" spans="1:1">
      <c r="A322" s="86"/>
    </row>
    <row r="323" spans="1:1">
      <c r="A323" s="86"/>
    </row>
    <row r="324" spans="1:1">
      <c r="A324" s="86"/>
    </row>
    <row r="325" spans="1:1">
      <c r="A325" s="86"/>
    </row>
    <row r="326" spans="1:1">
      <c r="A326" s="86"/>
    </row>
    <row r="327" spans="1:1">
      <c r="A327" s="86"/>
    </row>
    <row r="328" spans="1:1">
      <c r="A328" s="86"/>
    </row>
    <row r="329" spans="1:1">
      <c r="A329" s="86"/>
    </row>
    <row r="330" spans="1:1">
      <c r="A330" s="86"/>
    </row>
    <row r="331" spans="1:1">
      <c r="A331" s="86"/>
    </row>
    <row r="332" spans="1:1">
      <c r="A332" s="86"/>
    </row>
    <row r="333" spans="1:1">
      <c r="A333" s="86"/>
    </row>
    <row r="334" spans="1:1">
      <c r="A334" s="86"/>
    </row>
    <row r="335" spans="1:1">
      <c r="A335" s="86"/>
    </row>
    <row r="336" spans="1:1">
      <c r="A336" s="86"/>
    </row>
    <row r="337" spans="1:1">
      <c r="A337" s="86"/>
    </row>
    <row r="338" spans="1:1">
      <c r="A338" s="86"/>
    </row>
    <row r="339" spans="1:1">
      <c r="A339" s="86"/>
    </row>
    <row r="340" spans="1:1">
      <c r="A340" s="86"/>
    </row>
    <row r="341" spans="1:1">
      <c r="A341" s="86"/>
    </row>
    <row r="342" spans="1:1">
      <c r="A342" s="86"/>
    </row>
    <row r="343" spans="1:1">
      <c r="A343" s="86"/>
    </row>
    <row r="344" spans="1:1">
      <c r="A344" s="86"/>
    </row>
    <row r="345" spans="1:1">
      <c r="A345" s="86"/>
    </row>
    <row r="346" spans="1:1">
      <c r="A346" s="86"/>
    </row>
    <row r="347" spans="1:1">
      <c r="A347" s="86"/>
    </row>
    <row r="348" spans="1:1">
      <c r="A348" s="86"/>
    </row>
    <row r="349" spans="1:1">
      <c r="A349" s="86"/>
    </row>
    <row r="350" spans="1:1">
      <c r="A350" s="86"/>
    </row>
    <row r="351" spans="1:1">
      <c r="A351" s="86"/>
    </row>
    <row r="352" spans="1:1">
      <c r="A352" s="86"/>
    </row>
    <row r="353" spans="1:1">
      <c r="A353" s="86"/>
    </row>
    <row r="354" spans="1:1">
      <c r="A354" s="86"/>
    </row>
    <row r="355" spans="1:1">
      <c r="A355" s="86"/>
    </row>
    <row r="356" spans="1:1">
      <c r="A356" s="86"/>
    </row>
    <row r="357" spans="1:1">
      <c r="A357" s="86"/>
    </row>
    <row r="358" spans="1:1">
      <c r="A358" s="86"/>
    </row>
    <row r="359" spans="1:1">
      <c r="A359" s="86"/>
    </row>
    <row r="360" spans="1:1">
      <c r="A360" s="86"/>
    </row>
    <row r="361" spans="1:1">
      <c r="A361" s="86"/>
    </row>
    <row r="362" spans="1:1">
      <c r="A362" s="86"/>
    </row>
    <row r="363" spans="1:1">
      <c r="A363" s="86"/>
    </row>
    <row r="364" spans="1:1">
      <c r="A364" s="86"/>
    </row>
    <row r="365" spans="1:1">
      <c r="A365" s="86"/>
    </row>
    <row r="366" spans="1:1">
      <c r="A366" s="86"/>
    </row>
    <row r="458" spans="1:1">
      <c r="A458" s="86"/>
    </row>
    <row r="459" spans="1:1">
      <c r="A459" s="86"/>
    </row>
    <row r="460" spans="1:1">
      <c r="A460" s="86"/>
    </row>
    <row r="461" spans="1:1">
      <c r="A461" s="86"/>
    </row>
    <row r="462" spans="1:1">
      <c r="A462" s="86"/>
    </row>
    <row r="463" spans="1:1">
      <c r="A463" s="86"/>
    </row>
    <row r="464" spans="1:1">
      <c r="A464" s="86"/>
    </row>
    <row r="465" spans="1:1">
      <c r="A465" s="86"/>
    </row>
    <row r="466" spans="1:1">
      <c r="A466" s="86"/>
    </row>
    <row r="467" spans="1:1">
      <c r="A467" s="86"/>
    </row>
    <row r="468" spans="1:1">
      <c r="A468" s="86"/>
    </row>
    <row r="469" spans="1:1">
      <c r="A469" s="86"/>
    </row>
    <row r="470" spans="1:1">
      <c r="A470" s="86"/>
    </row>
    <row r="471" spans="1:1">
      <c r="A471" s="86"/>
    </row>
    <row r="472" spans="1:1">
      <c r="A472" s="86"/>
    </row>
    <row r="473" spans="1:1">
      <c r="A473" s="86"/>
    </row>
    <row r="474" spans="1:1">
      <c r="A474" s="86"/>
    </row>
    <row r="475" spans="1:1">
      <c r="A475" s="86"/>
    </row>
    <row r="476" spans="1:1">
      <c r="A476" s="86"/>
    </row>
    <row r="477" spans="1:1">
      <c r="A477" s="86"/>
    </row>
    <row r="478" spans="1:1">
      <c r="A478" s="86"/>
    </row>
    <row r="479" spans="1:1">
      <c r="A479" s="86"/>
    </row>
    <row r="480" spans="1:1">
      <c r="A480" s="86"/>
    </row>
    <row r="481" spans="1:1">
      <c r="A481" s="86"/>
    </row>
    <row r="482" spans="1:1">
      <c r="A482" s="86"/>
    </row>
    <row r="483" spans="1:1">
      <c r="A483" s="86"/>
    </row>
    <row r="484" spans="1:1">
      <c r="A484" s="86"/>
    </row>
    <row r="485" spans="1:1">
      <c r="A485" s="86"/>
    </row>
    <row r="486" spans="1:1">
      <c r="A486" s="86"/>
    </row>
    <row r="487" spans="1:1">
      <c r="A487" s="86"/>
    </row>
    <row r="488" spans="1:1">
      <c r="A488" s="86"/>
    </row>
    <row r="489" spans="1:1">
      <c r="A489" s="86"/>
    </row>
    <row r="490" spans="1:1">
      <c r="A490" s="86"/>
    </row>
    <row r="491" spans="1:1">
      <c r="A491" s="86"/>
    </row>
    <row r="492" spans="1:1">
      <c r="A492" s="86"/>
    </row>
    <row r="493" spans="1:1">
      <c r="A493" s="86"/>
    </row>
    <row r="494" spans="1:1">
      <c r="A494" s="86"/>
    </row>
    <row r="495" spans="1:1">
      <c r="A495" s="86"/>
    </row>
    <row r="496" spans="1:1">
      <c r="A496" s="86"/>
    </row>
    <row r="497" spans="1:1">
      <c r="A497" s="86"/>
    </row>
    <row r="498" spans="1:1">
      <c r="A498" s="86"/>
    </row>
    <row r="499" spans="1:1">
      <c r="A499" s="86"/>
    </row>
    <row r="500" spans="1:1">
      <c r="A500" s="86"/>
    </row>
    <row r="501" spans="1:1">
      <c r="A501" s="86"/>
    </row>
    <row r="502" spans="1:1">
      <c r="A502" s="86"/>
    </row>
    <row r="503" spans="1:1">
      <c r="A503" s="86"/>
    </row>
    <row r="504" spans="1:1">
      <c r="A504" s="86"/>
    </row>
    <row r="505" spans="1:1">
      <c r="A505" s="86"/>
    </row>
    <row r="506" spans="1:1">
      <c r="A506" s="86"/>
    </row>
    <row r="507" spans="1:1">
      <c r="A507" s="86"/>
    </row>
    <row r="508" spans="1:1">
      <c r="A508" s="86"/>
    </row>
    <row r="509" spans="1:1">
      <c r="A509" s="86"/>
    </row>
    <row r="510" spans="1:1">
      <c r="A510" s="86"/>
    </row>
    <row r="511" spans="1:1">
      <c r="A511" s="86"/>
    </row>
    <row r="512" spans="1:1">
      <c r="A512" s="86"/>
    </row>
    <row r="513" spans="1:1">
      <c r="A513" s="86"/>
    </row>
    <row r="514" spans="1:1">
      <c r="A514" s="86"/>
    </row>
    <row r="515" spans="1:1">
      <c r="A515" s="86"/>
    </row>
    <row r="516" spans="1:1">
      <c r="A516" s="86"/>
    </row>
    <row r="517" spans="1:1">
      <c r="A517" s="86"/>
    </row>
    <row r="518" spans="1:1">
      <c r="A518" s="86"/>
    </row>
    <row r="519" spans="1:1">
      <c r="A519" s="86"/>
    </row>
    <row r="520" spans="1:1">
      <c r="A520" s="86"/>
    </row>
    <row r="521" spans="1:1">
      <c r="A521" s="86"/>
    </row>
    <row r="522" spans="1:1">
      <c r="A522" s="86"/>
    </row>
    <row r="523" spans="1:1">
      <c r="A523" s="86"/>
    </row>
    <row r="524" spans="1:1">
      <c r="A524" s="86"/>
    </row>
    <row r="525" spans="1:1">
      <c r="A525" s="86"/>
    </row>
    <row r="526" spans="1:1">
      <c r="A526" s="86"/>
    </row>
    <row r="527" spans="1:1">
      <c r="A527" s="86"/>
    </row>
    <row r="528" spans="1:1">
      <c r="A528" s="86"/>
    </row>
    <row r="529" spans="1:1">
      <c r="A529" s="86"/>
    </row>
    <row r="530" spans="1:1">
      <c r="A530" s="86"/>
    </row>
    <row r="531" spans="1:1">
      <c r="A531" s="86"/>
    </row>
    <row r="532" spans="1:1">
      <c r="A532" s="86"/>
    </row>
    <row r="533" spans="1:1">
      <c r="A533" s="86"/>
    </row>
    <row r="534" spans="1:1">
      <c r="A534" s="86"/>
    </row>
    <row r="535" spans="1:1">
      <c r="A535" s="86"/>
    </row>
    <row r="536" spans="1:1">
      <c r="A536" s="86"/>
    </row>
    <row r="537" spans="1:1">
      <c r="A537" s="86"/>
    </row>
    <row r="538" spans="1:1">
      <c r="A538" s="86"/>
    </row>
    <row r="539" spans="1:1">
      <c r="A539" s="86"/>
    </row>
    <row r="540" spans="1:1">
      <c r="A540" s="86"/>
    </row>
    <row r="541" spans="1:1">
      <c r="A541" s="86"/>
    </row>
    <row r="542" spans="1:1">
      <c r="A542" s="86"/>
    </row>
    <row r="543" spans="1:1">
      <c r="A543" s="86"/>
    </row>
    <row r="544" spans="1:1">
      <c r="A544" s="86"/>
    </row>
    <row r="545" spans="1:1">
      <c r="A545" s="86"/>
    </row>
    <row r="546" spans="1:1">
      <c r="A546" s="86"/>
    </row>
    <row r="547" spans="1:1">
      <c r="A547" s="86"/>
    </row>
    <row r="548" spans="1:1">
      <c r="A548" s="86"/>
    </row>
    <row r="549" spans="1:1">
      <c r="A549" s="86"/>
    </row>
    <row r="550" spans="1:1">
      <c r="A550" s="86"/>
    </row>
    <row r="551" spans="1:1">
      <c r="A551" s="86"/>
    </row>
    <row r="552" spans="1:1">
      <c r="A552" s="86"/>
    </row>
    <row r="553" spans="1:1">
      <c r="A553" s="86"/>
    </row>
    <row r="554" spans="1:1">
      <c r="A554" s="86"/>
    </row>
    <row r="555" spans="1:1">
      <c r="A555" s="86"/>
    </row>
    <row r="556" spans="1:1">
      <c r="A556" s="86"/>
    </row>
    <row r="557" spans="1:1">
      <c r="A557" s="86"/>
    </row>
    <row r="558" spans="1:1">
      <c r="A558" s="86"/>
    </row>
    <row r="559" spans="1:1">
      <c r="A559" s="86"/>
    </row>
    <row r="560" spans="1:1">
      <c r="A560" s="86"/>
    </row>
    <row r="561" spans="1:1">
      <c r="A561" s="86"/>
    </row>
    <row r="562" spans="1:1">
      <c r="A562" s="86"/>
    </row>
    <row r="563" spans="1:1">
      <c r="A563" s="86"/>
    </row>
    <row r="564" spans="1:1">
      <c r="A564" s="86"/>
    </row>
    <row r="565" spans="1:1">
      <c r="A565" s="86"/>
    </row>
    <row r="566" spans="1:1">
      <c r="A566" s="86"/>
    </row>
    <row r="567" spans="1:1">
      <c r="A567" s="86"/>
    </row>
    <row r="568" spans="1:1">
      <c r="A568" s="86"/>
    </row>
    <row r="569" spans="1:1">
      <c r="A569" s="86"/>
    </row>
    <row r="570" spans="1:1">
      <c r="A570" s="86"/>
    </row>
    <row r="571" spans="1:1">
      <c r="A571" s="86"/>
    </row>
    <row r="572" spans="1:1">
      <c r="A572" s="86"/>
    </row>
    <row r="573" spans="1:1">
      <c r="A573" s="86"/>
    </row>
    <row r="574" spans="1:1">
      <c r="A574" s="86"/>
    </row>
    <row r="575" spans="1:1">
      <c r="A575" s="86"/>
    </row>
    <row r="576" spans="1:1">
      <c r="A576" s="86"/>
    </row>
    <row r="577" spans="1:1">
      <c r="A577" s="86"/>
    </row>
    <row r="578" spans="1:1">
      <c r="A578" s="86"/>
    </row>
    <row r="579" spans="1:1">
      <c r="A579" s="86"/>
    </row>
    <row r="580" spans="1:1">
      <c r="A580" s="86"/>
    </row>
    <row r="581" spans="1:1">
      <c r="A581" s="86"/>
    </row>
    <row r="582" spans="1:1">
      <c r="A582" s="86"/>
    </row>
    <row r="583" spans="1:1">
      <c r="A583" s="86"/>
    </row>
    <row r="584" spans="1:1">
      <c r="A584" s="86"/>
    </row>
    <row r="585" spans="1:1">
      <c r="A585" s="86"/>
    </row>
    <row r="586" spans="1:1">
      <c r="A586" s="86"/>
    </row>
    <row r="587" spans="1:1">
      <c r="A587" s="86"/>
    </row>
    <row r="588" spans="1:1">
      <c r="A588" s="86"/>
    </row>
    <row r="589" spans="1:1">
      <c r="A589" s="86"/>
    </row>
    <row r="590" spans="1:1">
      <c r="A590" s="86"/>
    </row>
    <row r="591" spans="1:1">
      <c r="A591" s="86"/>
    </row>
    <row r="592" spans="1:1">
      <c r="A592" s="86"/>
    </row>
    <row r="593" spans="1:1">
      <c r="A593" s="86"/>
    </row>
    <row r="594" spans="1:1">
      <c r="A594" s="86"/>
    </row>
    <row r="595" spans="1:1">
      <c r="A595" s="86"/>
    </row>
    <row r="596" spans="1:1">
      <c r="A596" s="86"/>
    </row>
    <row r="597" spans="1:1">
      <c r="A597" s="86"/>
    </row>
    <row r="598" spans="1:1">
      <c r="A598" s="86"/>
    </row>
    <row r="599" spans="1:1">
      <c r="A599" s="86"/>
    </row>
    <row r="600" spans="1:1">
      <c r="A600" s="86"/>
    </row>
    <row r="601" spans="1:1">
      <c r="A601" s="86"/>
    </row>
    <row r="602" spans="1:1">
      <c r="A602" s="86"/>
    </row>
    <row r="603" spans="1:1">
      <c r="A603" s="86"/>
    </row>
    <row r="604" spans="1:1">
      <c r="A604" s="86"/>
    </row>
    <row r="605" spans="1:1">
      <c r="A605" s="86"/>
    </row>
    <row r="606" spans="1:1">
      <c r="A606" s="86"/>
    </row>
    <row r="607" spans="1:1">
      <c r="A607" s="86"/>
    </row>
    <row r="608" spans="1:1">
      <c r="A608" s="86"/>
    </row>
    <row r="609" spans="1:1">
      <c r="A609" s="86"/>
    </row>
    <row r="610" spans="1:1">
      <c r="A610" s="86"/>
    </row>
    <row r="611" spans="1:1">
      <c r="A611" s="86"/>
    </row>
    <row r="612" spans="1:1">
      <c r="A612" s="86"/>
    </row>
    <row r="613" spans="1:1">
      <c r="A613" s="86"/>
    </row>
    <row r="614" spans="1:1">
      <c r="A614" s="86"/>
    </row>
    <row r="615" spans="1:1">
      <c r="A615" s="86"/>
    </row>
    <row r="616" spans="1:1">
      <c r="A616" s="86"/>
    </row>
    <row r="617" spans="1:1">
      <c r="A617" s="86"/>
    </row>
    <row r="618" spans="1:1">
      <c r="A618" s="86"/>
    </row>
    <row r="619" spans="1:1">
      <c r="A619" s="86"/>
    </row>
    <row r="620" spans="1:1">
      <c r="A620" s="86"/>
    </row>
    <row r="621" spans="1:1">
      <c r="A621" s="86"/>
    </row>
    <row r="622" spans="1:1">
      <c r="A622" s="86"/>
    </row>
    <row r="623" spans="1:1">
      <c r="A623" s="86"/>
    </row>
    <row r="624" spans="1:1">
      <c r="A624" s="86"/>
    </row>
    <row r="625" spans="1:1">
      <c r="A625" s="86"/>
    </row>
    <row r="626" spans="1:1">
      <c r="A626" s="86"/>
    </row>
    <row r="627" spans="1:1">
      <c r="A627" s="86"/>
    </row>
    <row r="628" spans="1:1">
      <c r="A628" s="86"/>
    </row>
    <row r="629" spans="1:1">
      <c r="A629" s="86"/>
    </row>
    <row r="630" spans="1:1">
      <c r="A630" s="86"/>
    </row>
    <row r="631" spans="1:1">
      <c r="A631" s="86"/>
    </row>
    <row r="632" spans="1:1">
      <c r="A632" s="86"/>
    </row>
    <row r="633" spans="1:1">
      <c r="A633" s="86"/>
    </row>
    <row r="634" spans="1:1">
      <c r="A634" s="86"/>
    </row>
    <row r="635" spans="1:1">
      <c r="A635" s="86"/>
    </row>
  </sheetData>
  <protectedRanges>
    <protectedRange sqref="F19:Q19" name="Data Entry 1.10_2_1"/>
    <protectedRange sqref="D10 D24:D26 D28:D29 D49:D50 D12:D22 D31:D33 D35:D36 D38:D40 D42:D43 D45:D47 F19:Q19 F13:Q13" name="Data Entry 25.41_2_1"/>
    <protectedRange sqref="C6" name="Entity Code_1_1"/>
    <protectedRange sqref="F20:Q20" name="Data Entry 25.41_2_6_1"/>
    <protectedRange sqref="F24:Q24" name="Data Entry 25.41_2_7_1_1"/>
    <protectedRange sqref="F25:Q25" name="Data Entry 25.41_2_8_1_1"/>
    <protectedRange sqref="F26:Q26" name="Data Entry 25.41_2_9_1_1"/>
    <protectedRange sqref="F27:Q27" name="Data Entry 25.41_2_10_1_1"/>
    <protectedRange sqref="F35:Q35" name="Data Entry 25.41_2_14_1_1"/>
    <protectedRange sqref="G12:Q12 G10:Q10" name="Data Entry 25.41_2"/>
    <protectedRange sqref="F10 F12" name="Data Entry 25.41_2_15_2"/>
    <protectedRange sqref="G21:Q22 G14:Q18" name="Data Entry 25.41_2_5"/>
    <protectedRange sqref="F14:F18 F21:F22" name="Data Entry 25.41_2_5_1_2"/>
    <protectedRange sqref="G31:Q31" name="Data Entry 25.41_2_11"/>
    <protectedRange sqref="G32:Q32" name="Data Entry 25.41_2_12"/>
    <protectedRange sqref="G33:Q33" name="Data Entry 25.41_2_13"/>
    <protectedRange sqref="F31" name="Data Entry 25.41_2_11_1_2"/>
    <protectedRange sqref="F32" name="Data Entry 25.41_2_12_1_2"/>
    <protectedRange sqref="F33" name="Data Entry 25.41_2_13_1_2"/>
  </protectedRanges>
  <mergeCells count="5">
    <mergeCell ref="B13:B19"/>
    <mergeCell ref="F2:I4"/>
    <mergeCell ref="F5:J5"/>
    <mergeCell ref="F1:J1"/>
    <mergeCell ref="A4:B5"/>
  </mergeCells>
  <dataValidations count="1">
    <dataValidation type="custom" allowBlank="1" showInputMessage="1" showErrorMessage="1" errorTitle="Invalid Entry" error="The value in these cells must be either:_x000a__x000a_1. A number (including zero)_x000a__x000a_or_x000a__x000a_2. The text &quot;na&quot; (no spaces, no quotes, lowercase, no slash sign)_x000a__x000a_-Please insert any comments in the comment box in Column T-_x000a__x000a_" sqref="F45:Q50 F38:Q43 F10:Q10 F24:Q29 F31:Q36 F12:Q22" xr:uid="{00000000-0002-0000-0600-000000000000}">
      <formula1>OR((F10="na"),(ISNUMBER(F10)))</formula1>
    </dataValidation>
  </dataValidations>
  <pageMargins left="0.25" right="0.25" top="0.5" bottom="0.75" header="0.3" footer="0.3"/>
  <pageSetup paperSize="5" scale="52" fitToHeight="0" orientation="landscape" r:id="rId1"/>
  <headerFooter alignWithMargins="0">
    <oddFooter>&amp;L&amp;F&amp;CConfidential &amp;&amp; Proprietary
Copyright 2019
 Hitachi Consulting&amp;RPage &amp;P of &amp;N</oddFooter>
  </headerFooter>
  <ignoredErrors>
    <ignoredError sqref="E6 G59:J59" unlockedFormula="1"/>
  </ignoredError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0" tint="-0.34998626667073579"/>
    <pageSetUpPr fitToPage="1"/>
  </sheetPr>
  <dimension ref="B1:Y259"/>
  <sheetViews>
    <sheetView zoomScale="85" zoomScaleNormal="85" workbookViewId="0">
      <pane xSplit="6" ySplit="7" topLeftCell="G8" activePane="bottomRight" state="frozen"/>
      <selection pane="bottomRight" activeCell="G8" sqref="G8"/>
      <selection pane="bottomLeft" activeCell="A8" sqref="A8"/>
      <selection pane="topRight" activeCell="G1" sqref="G1"/>
    </sheetView>
  </sheetViews>
  <sheetFormatPr defaultRowHeight="12.75" outlineLevelRow="1" outlineLevelCol="1"/>
  <cols>
    <col min="1" max="1" width="0.7109375" customWidth="1"/>
    <col min="2" max="2" width="8" customWidth="1"/>
    <col min="3" max="3" width="5.42578125" style="23" customWidth="1"/>
    <col min="4" max="4" width="36.7109375" style="3" bestFit="1" customWidth="1"/>
    <col min="5" max="5" width="11.5703125" style="17" customWidth="1"/>
    <col min="6" max="6" width="17.7109375" style="17" customWidth="1"/>
    <col min="7" max="18" width="17.140625" style="26" customWidth="1"/>
    <col min="19" max="19" width="14.140625" style="26" customWidth="1"/>
    <col min="20" max="20" width="18" style="26" customWidth="1"/>
    <col min="21" max="21" width="15.28515625" style="26" customWidth="1"/>
    <col min="22" max="22" width="17.140625" style="26" customWidth="1"/>
    <col min="23" max="24" width="11.5703125" style="3" hidden="1" customWidth="1" outlineLevel="1"/>
    <col min="25" max="25" width="9.28515625" collapsed="1"/>
  </cols>
  <sheetData>
    <row r="1" spans="2:25" ht="51" customHeight="1" outlineLevel="1" thickBot="1">
      <c r="B1" s="894"/>
      <c r="C1" s="894"/>
      <c r="D1" s="894"/>
      <c r="E1" s="894"/>
      <c r="F1" s="894"/>
      <c r="G1" s="25"/>
      <c r="H1" s="25"/>
      <c r="I1" s="25"/>
      <c r="J1" s="25"/>
      <c r="K1" s="25"/>
      <c r="L1" s="25"/>
      <c r="M1" s="25"/>
      <c r="N1" s="25"/>
      <c r="O1" s="25"/>
      <c r="P1" s="25"/>
      <c r="Q1" s="25"/>
      <c r="R1" s="25"/>
      <c r="S1" s="25"/>
      <c r="T1" s="25"/>
      <c r="Y1" s="531"/>
    </row>
    <row r="2" spans="2:25" ht="15.75" outlineLevel="1">
      <c r="B2" s="898" t="s">
        <v>524</v>
      </c>
      <c r="C2" s="898"/>
      <c r="D2" s="898"/>
      <c r="E2" s="13"/>
      <c r="F2" s="13"/>
      <c r="G2" s="25"/>
      <c r="H2" s="25"/>
      <c r="I2" s="25"/>
      <c r="J2" s="25"/>
      <c r="K2" s="25"/>
      <c r="L2" s="25"/>
      <c r="M2" s="25"/>
      <c r="N2" s="25"/>
      <c r="O2" s="504" t="s">
        <v>525</v>
      </c>
      <c r="P2" s="505"/>
      <c r="Q2" s="505"/>
      <c r="R2" s="556"/>
    </row>
    <row r="3" spans="2:25" ht="59.25" customHeight="1" outlineLevel="1">
      <c r="B3" s="899" t="s">
        <v>526</v>
      </c>
      <c r="C3" s="899"/>
      <c r="D3" s="899"/>
      <c r="E3" s="899"/>
      <c r="F3" s="899"/>
      <c r="G3" s="899"/>
      <c r="H3" s="899"/>
      <c r="I3" s="899"/>
      <c r="J3" s="899"/>
      <c r="K3" s="899"/>
      <c r="L3" s="899"/>
      <c r="M3" s="899"/>
      <c r="N3" s="899"/>
      <c r="O3" s="550" t="s">
        <v>527</v>
      </c>
      <c r="P3" s="551"/>
      <c r="Q3" s="551"/>
      <c r="R3" s="557"/>
    </row>
    <row r="4" spans="2:25" ht="15" outlineLevel="1">
      <c r="B4" s="1"/>
      <c r="C4" s="21"/>
      <c r="D4" s="1"/>
      <c r="E4" s="14"/>
      <c r="F4" s="14"/>
      <c r="G4" s="130"/>
      <c r="H4" s="130"/>
      <c r="I4" s="130"/>
      <c r="J4" s="130"/>
      <c r="K4" s="130"/>
      <c r="L4" s="130"/>
      <c r="M4" s="130"/>
      <c r="O4" s="552" t="s">
        <v>528</v>
      </c>
      <c r="P4" s="553"/>
      <c r="Q4" s="553"/>
      <c r="R4" s="558"/>
    </row>
    <row r="5" spans="2:25" ht="15.75" outlineLevel="1" thickBot="1">
      <c r="B5" s="7"/>
      <c r="C5" s="22"/>
      <c r="D5" s="6"/>
      <c r="E5" s="174"/>
      <c r="F5" s="174"/>
      <c r="G5" s="25"/>
      <c r="H5" s="25"/>
      <c r="I5" s="25"/>
      <c r="J5" s="25"/>
      <c r="K5" s="25"/>
      <c r="L5" s="25"/>
      <c r="M5" s="25"/>
      <c r="O5" s="554" t="s">
        <v>529</v>
      </c>
      <c r="P5" s="555"/>
      <c r="Q5" s="555"/>
      <c r="R5" s="559"/>
    </row>
    <row r="6" spans="2:25" ht="13.5" outlineLevel="1" thickBot="1">
      <c r="B6" s="7"/>
      <c r="C6" s="22"/>
      <c r="D6" s="6"/>
      <c r="E6" s="76"/>
      <c r="F6" s="76"/>
      <c r="G6" s="25"/>
      <c r="H6" s="25"/>
      <c r="I6" s="25"/>
      <c r="J6" s="25"/>
      <c r="K6" s="25"/>
      <c r="L6" s="25"/>
      <c r="M6" s="25"/>
      <c r="N6" s="25"/>
      <c r="O6" s="25"/>
      <c r="P6"/>
      <c r="Q6"/>
      <c r="R6"/>
    </row>
    <row r="7" spans="2:25" ht="24.75" outlineLevel="1" thickBot="1">
      <c r="B7" s="160" t="s">
        <v>530</v>
      </c>
      <c r="C7" s="161" t="s">
        <v>531</v>
      </c>
      <c r="D7" s="162" t="s">
        <v>532</v>
      </c>
      <c r="E7" s="163" t="s">
        <v>533</v>
      </c>
      <c r="F7" s="164" t="s">
        <v>534</v>
      </c>
      <c r="G7" s="92" t="s">
        <v>39</v>
      </c>
      <c r="H7" s="92" t="s">
        <v>40</v>
      </c>
      <c r="I7" s="92" t="s">
        <v>41</v>
      </c>
      <c r="J7" s="92" t="s">
        <v>42</v>
      </c>
      <c r="K7" s="92" t="s">
        <v>43</v>
      </c>
      <c r="L7" s="92" t="s">
        <v>44</v>
      </c>
      <c r="M7" s="92" t="s">
        <v>45</v>
      </c>
      <c r="N7" s="92" t="s">
        <v>46</v>
      </c>
      <c r="O7" s="92" t="s">
        <v>47</v>
      </c>
      <c r="P7" s="92" t="s">
        <v>48</v>
      </c>
      <c r="Q7" s="92" t="s">
        <v>49</v>
      </c>
      <c r="R7" s="92" t="s">
        <v>50</v>
      </c>
      <c r="S7"/>
      <c r="T7"/>
      <c r="U7"/>
      <c r="V7"/>
      <c r="W7"/>
      <c r="X7"/>
    </row>
    <row r="8" spans="2:25" s="540" customFormat="1" ht="34.5" customHeight="1">
      <c r="B8" s="885" t="s">
        <v>535</v>
      </c>
      <c r="C8" s="878" t="s">
        <v>536</v>
      </c>
      <c r="D8" s="413" t="s">
        <v>537</v>
      </c>
      <c r="E8" s="35"/>
      <c r="F8" s="769"/>
      <c r="G8" s="770"/>
      <c r="H8" s="770"/>
      <c r="I8" s="770"/>
      <c r="J8" s="770"/>
      <c r="K8" s="770"/>
      <c r="L8" s="770"/>
      <c r="M8" s="770"/>
      <c r="N8" s="770"/>
      <c r="O8" s="770"/>
      <c r="P8" s="770"/>
      <c r="Q8" s="770"/>
      <c r="R8" s="811"/>
    </row>
    <row r="9" spans="2:25" ht="12.75" customHeight="1">
      <c r="B9" s="886"/>
      <c r="C9" s="879"/>
      <c r="D9" s="78" t="s">
        <v>538</v>
      </c>
      <c r="E9" s="32" t="s">
        <v>55</v>
      </c>
      <c r="F9" s="561" t="s">
        <v>539</v>
      </c>
      <c r="G9" s="588">
        <f>IF('2_Account Setup'!F11="na","na",(IF('2_Account Setup'!F15="na","na",(IF('2_Account Setup'!F15=0,0,'2_Account Setup'!F11/SUM('2_Account Setup'!F11,'2_Account Setup'!F12))))))</f>
        <v>0</v>
      </c>
      <c r="H9" s="588">
        <f>IF('2_Account Setup'!G11="na","na",(IF('2_Account Setup'!G15="na","na",(IF('2_Account Setup'!G15=0,0,'2_Account Setup'!G11/SUM('2_Account Setup'!G11,'2_Account Setup'!G12))))))</f>
        <v>0</v>
      </c>
      <c r="I9" s="588">
        <f>IF('2_Account Setup'!H11="na","na",(IF('2_Account Setup'!H15="na","na",(IF('2_Account Setup'!H15=0,0,'2_Account Setup'!H11/SUM('2_Account Setup'!H11,'2_Account Setup'!H12))))))</f>
        <v>0</v>
      </c>
      <c r="J9" s="588">
        <f>IF('2_Account Setup'!I11="na","na",(IF('2_Account Setup'!I15="na","na",(IF('2_Account Setup'!I15=0,0,'2_Account Setup'!I11/SUM('2_Account Setup'!I11,'2_Account Setup'!I12))))))</f>
        <v>0</v>
      </c>
      <c r="K9" s="588">
        <f>IF('2_Account Setup'!J11="na","na",(IF('2_Account Setup'!J15="na","na",(IF('2_Account Setup'!J15=0,0,'2_Account Setup'!J11/SUM('2_Account Setup'!J11,'2_Account Setup'!J12))))))</f>
        <v>0</v>
      </c>
      <c r="L9" s="588">
        <f>IF('2_Account Setup'!K11="na","na",(IF('2_Account Setup'!K15="na","na",(IF('2_Account Setup'!K15=0,0,'2_Account Setup'!K11/SUM('2_Account Setup'!K11,'2_Account Setup'!K12))))))</f>
        <v>0</v>
      </c>
      <c r="M9" s="588">
        <f>IF('2_Account Setup'!L11="na","na",(IF('2_Account Setup'!L15="na","na",(IF('2_Account Setup'!L15=0,0,'2_Account Setup'!L11/SUM('2_Account Setup'!L11,'2_Account Setup'!L12))))))</f>
        <v>0</v>
      </c>
      <c r="N9" s="588">
        <f>IF('2_Account Setup'!M11="na","na",(IF('2_Account Setup'!M15="na","na",(IF('2_Account Setup'!M15=0,0,'2_Account Setup'!M11/SUM('2_Account Setup'!M11,'2_Account Setup'!M12))))))</f>
        <v>0</v>
      </c>
      <c r="O9" s="588">
        <f>IF('2_Account Setup'!N11="na","na",(IF('2_Account Setup'!N15="na","na",(IF('2_Account Setup'!N15=0,0,'2_Account Setup'!N11/SUM('2_Account Setup'!N11,'2_Account Setup'!N12))))))</f>
        <v>0</v>
      </c>
      <c r="P9" s="588">
        <f>IF('2_Account Setup'!O11="na","na",(IF('2_Account Setup'!O15="na","na",(IF('2_Account Setup'!O15=0,0,'2_Account Setup'!O11/SUM('2_Account Setup'!O11,'2_Account Setup'!O12))))))</f>
        <v>0</v>
      </c>
      <c r="Q9" s="588">
        <f>IF('2_Account Setup'!P11="na","na",(IF('2_Account Setup'!P15="na","na",(IF('2_Account Setup'!P15=0,0,'2_Account Setup'!P11/SUM('2_Account Setup'!P11,'2_Account Setup'!P12))))))</f>
        <v>0</v>
      </c>
      <c r="R9" s="610">
        <f>IF('2_Account Setup'!Q11="na","na",(IF('2_Account Setup'!Q15="na","na",(IF('2_Account Setup'!Q15=0,0,'2_Account Setup'!Q11/SUM('2_Account Setup'!Q11,'2_Account Setup'!Q12))))))</f>
        <v>0</v>
      </c>
      <c r="S9"/>
      <c r="T9"/>
      <c r="U9"/>
      <c r="V9"/>
      <c r="W9"/>
      <c r="X9"/>
    </row>
    <row r="10" spans="2:25" ht="12.75" customHeight="1">
      <c r="B10" s="886"/>
      <c r="C10" s="879"/>
      <c r="D10" s="43" t="s">
        <v>540</v>
      </c>
      <c r="E10" s="32" t="s">
        <v>58</v>
      </c>
      <c r="F10" s="561" t="s">
        <v>539</v>
      </c>
      <c r="G10" s="588">
        <f>IF('2_Account Setup'!F12="na","na",(IF('2_Account Setup'!F15="na","na",(IF('2_Account Setup'!F15=0,0,'2_Account Setup'!F12/SUM('2_Account Setup'!F11,'2_Account Setup'!F12))))))</f>
        <v>0</v>
      </c>
      <c r="H10" s="588">
        <f>IF('2_Account Setup'!G12="na","na",(IF('2_Account Setup'!G15="na","na",(IF('2_Account Setup'!G15=0,0,'2_Account Setup'!G12/SUM('2_Account Setup'!G11,'2_Account Setup'!G12))))))</f>
        <v>0</v>
      </c>
      <c r="I10" s="588">
        <f>IF('2_Account Setup'!H12="na","na",(IF('2_Account Setup'!H15="na","na",(IF('2_Account Setup'!H15=0,0,'2_Account Setup'!H12/SUM('2_Account Setup'!H11,'2_Account Setup'!H12))))))</f>
        <v>0</v>
      </c>
      <c r="J10" s="588">
        <f>IF('2_Account Setup'!I12="na","na",(IF('2_Account Setup'!I15="na","na",(IF('2_Account Setup'!I15=0,0,'2_Account Setup'!I12/SUM('2_Account Setup'!I11,'2_Account Setup'!I12))))))</f>
        <v>0</v>
      </c>
      <c r="K10" s="588">
        <f>IF('2_Account Setup'!J12="na","na",(IF('2_Account Setup'!J15="na","na",(IF('2_Account Setup'!J15=0,0,'2_Account Setup'!J12/SUM('2_Account Setup'!J11,'2_Account Setup'!J12))))))</f>
        <v>0</v>
      </c>
      <c r="L10" s="588">
        <f>IF('2_Account Setup'!K12="na","na",(IF('2_Account Setup'!K15="na","na",(IF('2_Account Setup'!K15=0,0,'2_Account Setup'!K12/SUM('2_Account Setup'!K11,'2_Account Setup'!K12))))))</f>
        <v>0</v>
      </c>
      <c r="M10" s="588">
        <f>IF('2_Account Setup'!L12="na","na",(IF('2_Account Setup'!L15="na","na",(IF('2_Account Setup'!L15=0,0,'2_Account Setup'!L12/SUM('2_Account Setup'!L11,'2_Account Setup'!L12))))))</f>
        <v>0</v>
      </c>
      <c r="N10" s="588">
        <f>IF('2_Account Setup'!M12="na","na",(IF('2_Account Setup'!M15="na","na",(IF('2_Account Setup'!M15=0,0,'2_Account Setup'!M12/SUM('2_Account Setup'!M11,'2_Account Setup'!M12))))))</f>
        <v>0</v>
      </c>
      <c r="O10" s="588">
        <f>IF('2_Account Setup'!N12="na","na",(IF('2_Account Setup'!N15="na","na",(IF('2_Account Setup'!N15=0,0,'2_Account Setup'!N12/SUM('2_Account Setup'!N11,'2_Account Setup'!N12))))))</f>
        <v>0</v>
      </c>
      <c r="P10" s="588">
        <f>IF('2_Account Setup'!O12="na","na",(IF('2_Account Setup'!O15="na","na",(IF('2_Account Setup'!O15=0,0,'2_Account Setup'!O12/SUM('2_Account Setup'!O11,'2_Account Setup'!O12))))))</f>
        <v>0</v>
      </c>
      <c r="Q10" s="588">
        <f>IF('2_Account Setup'!P12="na","na",(IF('2_Account Setup'!P15="na","na",(IF('2_Account Setup'!P15=0,0,'2_Account Setup'!P12/SUM('2_Account Setup'!P11,'2_Account Setup'!P12))))))</f>
        <v>0</v>
      </c>
      <c r="R10" s="610">
        <f>IF('2_Account Setup'!Q12="na","na",(IF('2_Account Setup'!Q15="na","na",(IF('2_Account Setup'!Q15=0,0,'2_Account Setup'!Q12/SUM('2_Account Setup'!Q11,'2_Account Setup'!Q12))))))</f>
        <v>0</v>
      </c>
      <c r="S10"/>
      <c r="T10"/>
      <c r="U10"/>
      <c r="V10"/>
      <c r="W10"/>
      <c r="X10"/>
    </row>
    <row r="11" spans="2:25" ht="12.75" customHeight="1">
      <c r="B11" s="886"/>
      <c r="C11" s="879"/>
      <c r="D11" s="370" t="s">
        <v>541</v>
      </c>
      <c r="E11" s="371" t="s">
        <v>61</v>
      </c>
      <c r="F11" s="562">
        <v>1</v>
      </c>
      <c r="G11" s="588">
        <f>IF('2_Account Setup'!F13="na","na",(IF('2_Account Setup'!F15="na","na",(IF('2_Account Setup'!F15=0,0,'2_Account Setup'!F13/'2_Account Setup'!F15)))))</f>
        <v>0</v>
      </c>
      <c r="H11" s="588">
        <f>IF('2_Account Setup'!G13="na","na",(IF('2_Account Setup'!G15="na","na",(IF('2_Account Setup'!G15=0,0,'2_Account Setup'!G13/'2_Account Setup'!G15)))))</f>
        <v>0</v>
      </c>
      <c r="I11" s="588">
        <f>IF('2_Account Setup'!H13="na","na",(IF('2_Account Setup'!H15="na","na",(IF('2_Account Setup'!H15=0,0,'2_Account Setup'!H13/'2_Account Setup'!H15)))))</f>
        <v>0</v>
      </c>
      <c r="J11" s="588">
        <f>IF('2_Account Setup'!I13="na","na",(IF('2_Account Setup'!I15="na","na",(IF('2_Account Setup'!I15=0,0,'2_Account Setup'!I13/'2_Account Setup'!I15)))))</f>
        <v>0</v>
      </c>
      <c r="K11" s="588">
        <f>IF('2_Account Setup'!J13="na","na",(IF('2_Account Setup'!J15="na","na",(IF('2_Account Setup'!J15=0,0,'2_Account Setup'!J13/'2_Account Setup'!J15)))))</f>
        <v>0</v>
      </c>
      <c r="L11" s="588">
        <f>IF('2_Account Setup'!K13="na","na",(IF('2_Account Setup'!K15="na","na",(IF('2_Account Setup'!K15=0,0,'2_Account Setup'!K13/'2_Account Setup'!K15)))))</f>
        <v>0</v>
      </c>
      <c r="M11" s="588">
        <f>IF('2_Account Setup'!L13="na","na",(IF('2_Account Setup'!L15="na","na",(IF('2_Account Setup'!L15=0,0,'2_Account Setup'!L13/'2_Account Setup'!L15)))))</f>
        <v>0</v>
      </c>
      <c r="N11" s="588">
        <f>IF('2_Account Setup'!M13="na","na",(IF('2_Account Setup'!M15="na","na",(IF('2_Account Setup'!M15=0,0,'2_Account Setup'!M13/'2_Account Setup'!M15)))))</f>
        <v>0</v>
      </c>
      <c r="O11" s="588">
        <f>IF('2_Account Setup'!N13="na","na",(IF('2_Account Setup'!N15="na","na",(IF('2_Account Setup'!N15=0,0,'2_Account Setup'!N13/'2_Account Setup'!N15)))))</f>
        <v>0</v>
      </c>
      <c r="P11" s="588">
        <f>IF('2_Account Setup'!O13="na","na",(IF('2_Account Setup'!O15="na","na",(IF('2_Account Setup'!O15=0,0,'2_Account Setup'!O13/'2_Account Setup'!O15)))))</f>
        <v>0</v>
      </c>
      <c r="Q11" s="588">
        <f>IF('2_Account Setup'!P13="na","na",(IF('2_Account Setup'!P15="na","na",(IF('2_Account Setup'!P15=0,0,'2_Account Setup'!P13/'2_Account Setup'!P15)))))</f>
        <v>0</v>
      </c>
      <c r="R11" s="610">
        <f>IF('2_Account Setup'!Q13="na","na",(IF('2_Account Setup'!Q15="na","na",(IF('2_Account Setup'!Q15=0,0,'2_Account Setup'!Q13/'2_Account Setup'!Q15)))))</f>
        <v>0</v>
      </c>
      <c r="S11"/>
      <c r="T11"/>
      <c r="U11"/>
      <c r="V11"/>
      <c r="W11"/>
      <c r="X11"/>
    </row>
    <row r="12" spans="2:25" ht="12.75" customHeight="1">
      <c r="B12" s="886"/>
      <c r="C12" s="880"/>
      <c r="D12" s="77" t="s">
        <v>542</v>
      </c>
      <c r="E12" s="72" t="s">
        <v>64</v>
      </c>
      <c r="F12" s="563">
        <v>1</v>
      </c>
      <c r="G12" s="588">
        <f>IF('2_Account Setup'!F14="na","na",(IF('2_Account Setup'!F15="na","na",(IF('2_Account Setup'!F15=0,0,'2_Account Setup'!F14/'2_Account Setup'!F15)))))</f>
        <v>0</v>
      </c>
      <c r="H12" s="588">
        <f>IF('2_Account Setup'!G14="na","na",(IF('2_Account Setup'!G15="na","na",(IF('2_Account Setup'!G15=0,0,'2_Account Setup'!G14/'2_Account Setup'!G15)))))</f>
        <v>0</v>
      </c>
      <c r="I12" s="588">
        <f>IF('2_Account Setup'!H14="na","na",(IF('2_Account Setup'!H15="na","na",(IF('2_Account Setup'!H15=0,0,'2_Account Setup'!H14/'2_Account Setup'!H15)))))</f>
        <v>0</v>
      </c>
      <c r="J12" s="588">
        <f>IF('2_Account Setup'!I14="na","na",(IF('2_Account Setup'!I15="na","na",(IF('2_Account Setup'!I15=0,0,'2_Account Setup'!I14/'2_Account Setup'!I15)))))</f>
        <v>0</v>
      </c>
      <c r="K12" s="588">
        <f>IF('2_Account Setup'!J14="na","na",(IF('2_Account Setup'!J15="na","na",(IF('2_Account Setup'!J15=0,0,'2_Account Setup'!J14/'2_Account Setup'!J15)))))</f>
        <v>0</v>
      </c>
      <c r="L12" s="588">
        <f>IF('2_Account Setup'!K14="na","na",(IF('2_Account Setup'!K15="na","na",(IF('2_Account Setup'!K15=0,0,'2_Account Setup'!K14/'2_Account Setup'!K15)))))</f>
        <v>0</v>
      </c>
      <c r="M12" s="588">
        <f>IF('2_Account Setup'!L14="na","na",(IF('2_Account Setup'!L15="na","na",(IF('2_Account Setup'!L15=0,0,'2_Account Setup'!L14/'2_Account Setup'!L15)))))</f>
        <v>0</v>
      </c>
      <c r="N12" s="588">
        <f>IF('2_Account Setup'!M14="na","na",(IF('2_Account Setup'!M15="na","na",(IF('2_Account Setup'!M15=0,0,'2_Account Setup'!M14/'2_Account Setup'!M15)))))</f>
        <v>0</v>
      </c>
      <c r="O12" s="588">
        <f>IF('2_Account Setup'!N14="na","na",(IF('2_Account Setup'!N15="na","na",(IF('2_Account Setup'!N15=0,0,'2_Account Setup'!N14/'2_Account Setup'!N15)))))</f>
        <v>0</v>
      </c>
      <c r="P12" s="588">
        <f>IF('2_Account Setup'!O14="na","na",(IF('2_Account Setup'!O15="na","na",(IF('2_Account Setup'!O15=0,0,'2_Account Setup'!O14/'2_Account Setup'!O15)))))</f>
        <v>0</v>
      </c>
      <c r="Q12" s="588">
        <f>IF('2_Account Setup'!P14="na","na",(IF('2_Account Setup'!P15="na","na",(IF('2_Account Setup'!P15=0,0,'2_Account Setup'!P14/'2_Account Setup'!P15)))))</f>
        <v>0</v>
      </c>
      <c r="R12" s="610">
        <f>IF('2_Account Setup'!Q14="na","na",(IF('2_Account Setup'!Q15="na","na",(IF('2_Account Setup'!Q15=0,0,'2_Account Setup'!Q14/'2_Account Setup'!Q15)))))</f>
        <v>0</v>
      </c>
      <c r="S12"/>
      <c r="T12"/>
      <c r="U12"/>
      <c r="V12"/>
      <c r="W12"/>
      <c r="X12"/>
    </row>
    <row r="13" spans="2:25" ht="12.75" customHeight="1">
      <c r="B13" s="886"/>
      <c r="C13" s="882" t="s">
        <v>543</v>
      </c>
      <c r="D13" s="414" t="s">
        <v>544</v>
      </c>
      <c r="E13" s="42"/>
      <c r="F13" s="564"/>
      <c r="G13" s="589"/>
      <c r="H13" s="589"/>
      <c r="I13" s="589"/>
      <c r="J13" s="589"/>
      <c r="K13" s="589"/>
      <c r="L13" s="589"/>
      <c r="M13" s="589"/>
      <c r="N13" s="589"/>
      <c r="O13" s="589"/>
      <c r="P13" s="589"/>
      <c r="Q13" s="589"/>
      <c r="R13" s="641"/>
      <c r="S13"/>
      <c r="T13"/>
      <c r="U13"/>
      <c r="V13"/>
      <c r="W13"/>
      <c r="X13"/>
    </row>
    <row r="14" spans="2:25">
      <c r="B14" s="886"/>
      <c r="C14" s="883"/>
      <c r="D14" s="43" t="s">
        <v>72</v>
      </c>
      <c r="E14" s="32" t="s">
        <v>70</v>
      </c>
      <c r="F14" s="565">
        <v>2</v>
      </c>
      <c r="G14" s="588">
        <f>IF('2_Account Setup'!F17="na","na",(IF('2_Account Setup'!F$25="na","na",(IF('2_Account Setup'!F$25=0,0,'2_Account Setup'!F17/'2_Account Setup'!F$25)))))</f>
        <v>0</v>
      </c>
      <c r="H14" s="588">
        <f>IF('2_Account Setup'!G17="na","na",(IF('2_Account Setup'!G$25="na","na",(IF('2_Account Setup'!G$25=0,0,'2_Account Setup'!G17/'2_Account Setup'!G$25)))))</f>
        <v>0</v>
      </c>
      <c r="I14" s="588">
        <f>IF('2_Account Setup'!H17="na","na",(IF('2_Account Setup'!H$25="na","na",(IF('2_Account Setup'!H$25=0,0,'2_Account Setup'!H17/'2_Account Setup'!H$25)))))</f>
        <v>0</v>
      </c>
      <c r="J14" s="588">
        <f>IF('2_Account Setup'!I17="na","na",(IF('2_Account Setup'!I$25="na","na",(IF('2_Account Setup'!I$25=0,0,'2_Account Setup'!I17/'2_Account Setup'!I$25)))))</f>
        <v>0</v>
      </c>
      <c r="K14" s="588">
        <f>IF('2_Account Setup'!J17="na","na",(IF('2_Account Setup'!J$25="na","na",(IF('2_Account Setup'!J$25=0,0,'2_Account Setup'!J17/'2_Account Setup'!J$25)))))</f>
        <v>0</v>
      </c>
      <c r="L14" s="588">
        <f>IF('2_Account Setup'!K17="na","na",(IF('2_Account Setup'!K$25="na","na",(IF('2_Account Setup'!K$25=0,0,'2_Account Setup'!K17/'2_Account Setup'!K$25)))))</f>
        <v>0</v>
      </c>
      <c r="M14" s="588">
        <f>IF('2_Account Setup'!L17="na","na",(IF('2_Account Setup'!L$25="na","na",(IF('2_Account Setup'!L$25=0,0,'2_Account Setup'!L17/'2_Account Setup'!L$25)))))</f>
        <v>0</v>
      </c>
      <c r="N14" s="588">
        <f>IF('2_Account Setup'!M17="na","na",(IF('2_Account Setup'!M$25="na","na",(IF('2_Account Setup'!M$25=0,0,'2_Account Setup'!M17/'2_Account Setup'!M$25)))))</f>
        <v>0</v>
      </c>
      <c r="O14" s="588">
        <f>IF('2_Account Setup'!N17="na","na",(IF('2_Account Setup'!N$25="na","na",(IF('2_Account Setup'!N$25=0,0,'2_Account Setup'!N17/'2_Account Setup'!N$25)))))</f>
        <v>0</v>
      </c>
      <c r="P14" s="588">
        <f>IF('2_Account Setup'!O17="na","na",(IF('2_Account Setup'!O$25="na","na",(IF('2_Account Setup'!O$25=0,0,'2_Account Setup'!O17/'2_Account Setup'!O$25)))))</f>
        <v>0</v>
      </c>
      <c r="Q14" s="588">
        <f>IF('2_Account Setup'!P17="na","na",(IF('2_Account Setup'!P$25="na","na",(IF('2_Account Setup'!P$25=0,0,'2_Account Setup'!P17/'2_Account Setup'!P$25)))))</f>
        <v>0</v>
      </c>
      <c r="R14" s="610">
        <f>IF('2_Account Setup'!Q17="na","na",(IF('2_Account Setup'!Q$25="na","na",(IF('2_Account Setup'!Q$25=0,0,'2_Account Setup'!Q17/'2_Account Setup'!Q$25)))))</f>
        <v>0</v>
      </c>
      <c r="S14"/>
      <c r="T14"/>
      <c r="U14"/>
      <c r="V14"/>
      <c r="W14"/>
      <c r="X14"/>
    </row>
    <row r="15" spans="2:25">
      <c r="B15" s="886"/>
      <c r="C15" s="883"/>
      <c r="D15" s="43" t="s">
        <v>75</v>
      </c>
      <c r="E15" s="32" t="s">
        <v>73</v>
      </c>
      <c r="F15" s="565">
        <v>2</v>
      </c>
      <c r="G15" s="588">
        <f>IF('2_Account Setup'!F18="na","na",(IF('2_Account Setup'!F$25="na","na",(IF('2_Account Setup'!F$25=0,0,'2_Account Setup'!F18/'2_Account Setup'!F$25)))))</f>
        <v>0</v>
      </c>
      <c r="H15" s="588">
        <f>IF('2_Account Setup'!G18="na","na",(IF('2_Account Setup'!G$25="na","na",(IF('2_Account Setup'!G$25=0,0,'2_Account Setup'!G18/'2_Account Setup'!G$25)))))</f>
        <v>0</v>
      </c>
      <c r="I15" s="588">
        <f>IF('2_Account Setup'!H18="na","na",(IF('2_Account Setup'!H$25="na","na",(IF('2_Account Setup'!H$25=0,0,'2_Account Setup'!H18/'2_Account Setup'!H$25)))))</f>
        <v>0</v>
      </c>
      <c r="J15" s="588">
        <f>IF('2_Account Setup'!I18="na","na",(IF('2_Account Setup'!I$25="na","na",(IF('2_Account Setup'!I$25=0,0,'2_Account Setup'!I18/'2_Account Setup'!I$25)))))</f>
        <v>0</v>
      </c>
      <c r="K15" s="588">
        <f>IF('2_Account Setup'!J18="na","na",(IF('2_Account Setup'!J$25="na","na",(IF('2_Account Setup'!J$25=0,0,'2_Account Setup'!J18/'2_Account Setup'!J$25)))))</f>
        <v>0</v>
      </c>
      <c r="L15" s="588">
        <f>IF('2_Account Setup'!K18="na","na",(IF('2_Account Setup'!K$25="na","na",(IF('2_Account Setup'!K$25=0,0,'2_Account Setup'!K18/'2_Account Setup'!K$25)))))</f>
        <v>0</v>
      </c>
      <c r="M15" s="588">
        <f>IF('2_Account Setup'!L18="na","na",(IF('2_Account Setup'!L$25="na","na",(IF('2_Account Setup'!L$25=0,0,'2_Account Setup'!L18/'2_Account Setup'!L$25)))))</f>
        <v>0</v>
      </c>
      <c r="N15" s="588">
        <f>IF('2_Account Setup'!M18="na","na",(IF('2_Account Setup'!M$25="na","na",(IF('2_Account Setup'!M$25=0,0,'2_Account Setup'!M18/'2_Account Setup'!M$25)))))</f>
        <v>0</v>
      </c>
      <c r="O15" s="588">
        <f>IF('2_Account Setup'!N18="na","na",(IF('2_Account Setup'!N$25="na","na",(IF('2_Account Setup'!N$25=0,0,'2_Account Setup'!N18/'2_Account Setup'!N$25)))))</f>
        <v>0</v>
      </c>
      <c r="P15" s="588">
        <f>IF('2_Account Setup'!O18="na","na",(IF('2_Account Setup'!O$25="na","na",(IF('2_Account Setup'!O$25=0,0,'2_Account Setup'!O18/'2_Account Setup'!O$25)))))</f>
        <v>0</v>
      </c>
      <c r="Q15" s="588">
        <f>IF('2_Account Setup'!P18="na","na",(IF('2_Account Setup'!P$25="na","na",(IF('2_Account Setup'!P$25=0,0,'2_Account Setup'!P18/'2_Account Setup'!P$25)))))</f>
        <v>0</v>
      </c>
      <c r="R15" s="610">
        <f>IF('2_Account Setup'!Q18="na","na",(IF('2_Account Setup'!Q$25="na","na",(IF('2_Account Setup'!Q$25=0,0,'2_Account Setup'!Q18/'2_Account Setup'!Q$25)))))</f>
        <v>0</v>
      </c>
      <c r="S15"/>
      <c r="T15"/>
      <c r="U15"/>
      <c r="V15"/>
      <c r="W15"/>
      <c r="X15"/>
    </row>
    <row r="16" spans="2:25">
      <c r="B16" s="886"/>
      <c r="C16" s="883"/>
      <c r="D16" s="43" t="s">
        <v>545</v>
      </c>
      <c r="E16" s="32" t="s">
        <v>76</v>
      </c>
      <c r="F16" s="565">
        <v>2</v>
      </c>
      <c r="G16" s="588">
        <f>IF('2_Account Setup'!F19="na","na",(IF('2_Account Setup'!F$25="na","na",(IF('2_Account Setup'!F$25=0,0,'2_Account Setup'!F19/'2_Account Setup'!F$25)))))</f>
        <v>0</v>
      </c>
      <c r="H16" s="588">
        <f>IF('2_Account Setup'!G19="na","na",(IF('2_Account Setup'!G$25="na","na",(IF('2_Account Setup'!G$25=0,0,'2_Account Setup'!G19/'2_Account Setup'!G$25)))))</f>
        <v>0</v>
      </c>
      <c r="I16" s="588">
        <f>IF('2_Account Setup'!H19="na","na",(IF('2_Account Setup'!H$25="na","na",(IF('2_Account Setup'!H$25=0,0,'2_Account Setup'!H19/'2_Account Setup'!H$25)))))</f>
        <v>0</v>
      </c>
      <c r="J16" s="588">
        <f>IF('2_Account Setup'!I19="na","na",(IF('2_Account Setup'!I$25="na","na",(IF('2_Account Setup'!I$25=0,0,'2_Account Setup'!I19/'2_Account Setup'!I$25)))))</f>
        <v>0</v>
      </c>
      <c r="K16" s="588">
        <f>IF('2_Account Setup'!J19="na","na",(IF('2_Account Setup'!J$25="na","na",(IF('2_Account Setup'!J$25=0,0,'2_Account Setup'!J19/'2_Account Setup'!J$25)))))</f>
        <v>0</v>
      </c>
      <c r="L16" s="588">
        <f>IF('2_Account Setup'!K19="na","na",(IF('2_Account Setup'!K$25="na","na",(IF('2_Account Setup'!K$25=0,0,'2_Account Setup'!K19/'2_Account Setup'!K$25)))))</f>
        <v>0</v>
      </c>
      <c r="M16" s="588">
        <f>IF('2_Account Setup'!L19="na","na",(IF('2_Account Setup'!L$25="na","na",(IF('2_Account Setup'!L$25=0,0,'2_Account Setup'!L19/'2_Account Setup'!L$25)))))</f>
        <v>0</v>
      </c>
      <c r="N16" s="588">
        <f>IF('2_Account Setup'!M19="na","na",(IF('2_Account Setup'!M$25="na","na",(IF('2_Account Setup'!M$25=0,0,'2_Account Setup'!M19/'2_Account Setup'!M$25)))))</f>
        <v>0</v>
      </c>
      <c r="O16" s="588">
        <f>IF('2_Account Setup'!N19="na","na",(IF('2_Account Setup'!N$25="na","na",(IF('2_Account Setup'!N$25=0,0,'2_Account Setup'!N19/'2_Account Setup'!N$25)))))</f>
        <v>0</v>
      </c>
      <c r="P16" s="588">
        <f>IF('2_Account Setup'!O19="na","na",(IF('2_Account Setup'!O$25="na","na",(IF('2_Account Setup'!O$25=0,0,'2_Account Setup'!O19/'2_Account Setup'!O$25)))))</f>
        <v>0</v>
      </c>
      <c r="Q16" s="588">
        <f>IF('2_Account Setup'!P19="na","na",(IF('2_Account Setup'!P$25="na","na",(IF('2_Account Setup'!P$25=0,0,'2_Account Setup'!P19/'2_Account Setup'!P$25)))))</f>
        <v>0</v>
      </c>
      <c r="R16" s="610">
        <f>IF('2_Account Setup'!Q19="na","na",(IF('2_Account Setup'!Q$25="na","na",(IF('2_Account Setup'!Q$25=0,0,'2_Account Setup'!Q19/'2_Account Setup'!Q$25)))))</f>
        <v>0</v>
      </c>
      <c r="S16"/>
      <c r="T16"/>
      <c r="U16"/>
      <c r="V16"/>
      <c r="W16"/>
      <c r="X16"/>
    </row>
    <row r="17" spans="2:24">
      <c r="B17" s="886"/>
      <c r="C17" s="883"/>
      <c r="D17" s="43" t="s">
        <v>81</v>
      </c>
      <c r="E17" s="32" t="s">
        <v>79</v>
      </c>
      <c r="F17" s="565">
        <v>2</v>
      </c>
      <c r="G17" s="588">
        <f>IF('2_Account Setup'!F20="na","na",(IF('2_Account Setup'!F$25="na","na",(IF('2_Account Setup'!F$25=0,0,'2_Account Setup'!F20/'2_Account Setup'!F$25)))))</f>
        <v>0</v>
      </c>
      <c r="H17" s="588">
        <f>IF('2_Account Setup'!G20="na","na",(IF('2_Account Setup'!G$25="na","na",(IF('2_Account Setup'!G$25=0,0,'2_Account Setup'!G20/'2_Account Setup'!G$25)))))</f>
        <v>0</v>
      </c>
      <c r="I17" s="588">
        <f>IF('2_Account Setup'!H20="na","na",(IF('2_Account Setup'!H$25="na","na",(IF('2_Account Setup'!H$25=0,0,'2_Account Setup'!H20/'2_Account Setup'!H$25)))))</f>
        <v>0</v>
      </c>
      <c r="J17" s="588">
        <f>IF('2_Account Setup'!I20="na","na",(IF('2_Account Setup'!I$25="na","na",(IF('2_Account Setup'!I$25=0,0,'2_Account Setup'!I20/'2_Account Setup'!I$25)))))</f>
        <v>0</v>
      </c>
      <c r="K17" s="588">
        <f>IF('2_Account Setup'!J20="na","na",(IF('2_Account Setup'!J$25="na","na",(IF('2_Account Setup'!J$25=0,0,'2_Account Setup'!J20/'2_Account Setup'!J$25)))))</f>
        <v>0</v>
      </c>
      <c r="L17" s="588">
        <f>IF('2_Account Setup'!K20="na","na",(IF('2_Account Setup'!K$25="na","na",(IF('2_Account Setup'!K$25=0,0,'2_Account Setup'!K20/'2_Account Setup'!K$25)))))</f>
        <v>0</v>
      </c>
      <c r="M17" s="588">
        <f>IF('2_Account Setup'!L20="na","na",(IF('2_Account Setup'!L$25="na","na",(IF('2_Account Setup'!L$25=0,0,'2_Account Setup'!L20/'2_Account Setup'!L$25)))))</f>
        <v>0</v>
      </c>
      <c r="N17" s="588">
        <f>IF('2_Account Setup'!M20="na","na",(IF('2_Account Setup'!M$25="na","na",(IF('2_Account Setup'!M$25=0,0,'2_Account Setup'!M20/'2_Account Setup'!M$25)))))</f>
        <v>0</v>
      </c>
      <c r="O17" s="588">
        <f>IF('2_Account Setup'!N20="na","na",(IF('2_Account Setup'!N$25="na","na",(IF('2_Account Setup'!N$25=0,0,'2_Account Setup'!N20/'2_Account Setup'!N$25)))))</f>
        <v>0</v>
      </c>
      <c r="P17" s="588">
        <f>IF('2_Account Setup'!O20="na","na",(IF('2_Account Setup'!O$25="na","na",(IF('2_Account Setup'!O$25=0,0,'2_Account Setup'!O20/'2_Account Setup'!O$25)))))</f>
        <v>0</v>
      </c>
      <c r="Q17" s="588">
        <f>IF('2_Account Setup'!P20="na","na",(IF('2_Account Setup'!P$25="na","na",(IF('2_Account Setup'!P$25=0,0,'2_Account Setup'!P20/'2_Account Setup'!P$25)))))</f>
        <v>0</v>
      </c>
      <c r="R17" s="610">
        <f>IF('2_Account Setup'!Q20="na","na",(IF('2_Account Setup'!Q$25="na","na",(IF('2_Account Setup'!Q$25=0,0,'2_Account Setup'!Q20/'2_Account Setup'!Q$25)))))</f>
        <v>0</v>
      </c>
      <c r="S17"/>
      <c r="T17"/>
      <c r="U17"/>
      <c r="V17"/>
      <c r="W17"/>
      <c r="X17"/>
    </row>
    <row r="18" spans="2:24">
      <c r="B18" s="886"/>
      <c r="C18" s="883"/>
      <c r="D18" s="43" t="s">
        <v>84</v>
      </c>
      <c r="E18" s="32" t="s">
        <v>82</v>
      </c>
      <c r="F18" s="565">
        <v>2</v>
      </c>
      <c r="G18" s="588">
        <f>IF('2_Account Setup'!F21="na","na",(IF('2_Account Setup'!F$25="na","na",(IF('2_Account Setup'!F$25=0,0,'2_Account Setup'!F21/'2_Account Setup'!F$25)))))</f>
        <v>0</v>
      </c>
      <c r="H18" s="588">
        <f>IF('2_Account Setup'!G21="na","na",(IF('2_Account Setup'!G$25="na","na",(IF('2_Account Setup'!G$25=0,0,'2_Account Setup'!G21/'2_Account Setup'!G$25)))))</f>
        <v>0</v>
      </c>
      <c r="I18" s="588">
        <f>IF('2_Account Setup'!H21="na","na",(IF('2_Account Setup'!H$25="na","na",(IF('2_Account Setup'!H$25=0,0,'2_Account Setup'!H21/'2_Account Setup'!H$25)))))</f>
        <v>0</v>
      </c>
      <c r="J18" s="588">
        <f>IF('2_Account Setup'!I21="na","na",(IF('2_Account Setup'!I$25="na","na",(IF('2_Account Setup'!I$25=0,0,'2_Account Setup'!I21/'2_Account Setup'!I$25)))))</f>
        <v>0</v>
      </c>
      <c r="K18" s="588">
        <f>IF('2_Account Setup'!J21="na","na",(IF('2_Account Setup'!J$25="na","na",(IF('2_Account Setup'!J$25=0,0,'2_Account Setup'!J21/'2_Account Setup'!J$25)))))</f>
        <v>0</v>
      </c>
      <c r="L18" s="588">
        <f>IF('2_Account Setup'!K21="na","na",(IF('2_Account Setup'!K$25="na","na",(IF('2_Account Setup'!K$25=0,0,'2_Account Setup'!K21/'2_Account Setup'!K$25)))))</f>
        <v>0</v>
      </c>
      <c r="M18" s="588">
        <f>IF('2_Account Setup'!L21="na","na",(IF('2_Account Setup'!L$25="na","na",(IF('2_Account Setup'!L$25=0,0,'2_Account Setup'!L21/'2_Account Setup'!L$25)))))</f>
        <v>0</v>
      </c>
      <c r="N18" s="588">
        <f>IF('2_Account Setup'!M21="na","na",(IF('2_Account Setup'!M$25="na","na",(IF('2_Account Setup'!M$25=0,0,'2_Account Setup'!M21/'2_Account Setup'!M$25)))))</f>
        <v>0</v>
      </c>
      <c r="O18" s="588">
        <f>IF('2_Account Setup'!N21="na","na",(IF('2_Account Setup'!N$25="na","na",(IF('2_Account Setup'!N$25=0,0,'2_Account Setup'!N21/'2_Account Setup'!N$25)))))</f>
        <v>0</v>
      </c>
      <c r="P18" s="588">
        <f>IF('2_Account Setup'!O21="na","na",(IF('2_Account Setup'!O$25="na","na",(IF('2_Account Setup'!O$25=0,0,'2_Account Setup'!O21/'2_Account Setup'!O$25)))))</f>
        <v>0</v>
      </c>
      <c r="Q18" s="588">
        <f>IF('2_Account Setup'!P21="na","na",(IF('2_Account Setup'!P$25="na","na",(IF('2_Account Setup'!P$25=0,0,'2_Account Setup'!P21/'2_Account Setup'!P$25)))))</f>
        <v>0</v>
      </c>
      <c r="R18" s="610">
        <f>IF('2_Account Setup'!Q21="na","na",(IF('2_Account Setup'!Q$25="na","na",(IF('2_Account Setup'!Q$25=0,0,'2_Account Setup'!Q21/'2_Account Setup'!Q$25)))))</f>
        <v>0</v>
      </c>
      <c r="S18"/>
      <c r="T18"/>
      <c r="U18"/>
      <c r="V18"/>
      <c r="W18"/>
      <c r="X18"/>
    </row>
    <row r="19" spans="2:24">
      <c r="B19" s="886"/>
      <c r="C19" s="883"/>
      <c r="D19" s="43" t="s">
        <v>104</v>
      </c>
      <c r="E19" s="33">
        <v>2.2000000000000002</v>
      </c>
      <c r="F19" s="565">
        <v>2</v>
      </c>
      <c r="G19" s="588">
        <f>IF('2_Account Setup'!F23="na","na",(IF('2_Account Setup'!F$25="na","na",(IF('2_Account Setup'!F$25=0,0,'2_Account Setup'!F23/'2_Account Setup'!F$25)))))</f>
        <v>0</v>
      </c>
      <c r="H19" s="588">
        <f>IF('2_Account Setup'!G23="na","na",(IF('2_Account Setup'!G$25="na","na",(IF('2_Account Setup'!G$25=0,0,'2_Account Setup'!G23/'2_Account Setup'!G$25)))))</f>
        <v>0</v>
      </c>
      <c r="I19" s="588">
        <f>IF('2_Account Setup'!H23="na","na",(IF('2_Account Setup'!H$25="na","na",(IF('2_Account Setup'!H$25=0,0,'2_Account Setup'!H23/'2_Account Setup'!H$25)))))</f>
        <v>0</v>
      </c>
      <c r="J19" s="588">
        <f>IF('2_Account Setup'!I23="na","na",(IF('2_Account Setup'!I$25="na","na",(IF('2_Account Setup'!I$25=0,0,'2_Account Setup'!I23/'2_Account Setup'!I$25)))))</f>
        <v>0</v>
      </c>
      <c r="K19" s="588">
        <f>IF('2_Account Setup'!J23="na","na",(IF('2_Account Setup'!J$25="na","na",(IF('2_Account Setup'!J$25=0,0,'2_Account Setup'!J23/'2_Account Setup'!J$25)))))</f>
        <v>0</v>
      </c>
      <c r="L19" s="588">
        <f>IF('2_Account Setup'!K23="na","na",(IF('2_Account Setup'!K$25="na","na",(IF('2_Account Setup'!K$25=0,0,'2_Account Setup'!K23/'2_Account Setup'!K$25)))))</f>
        <v>0</v>
      </c>
      <c r="M19" s="588">
        <f>IF('2_Account Setup'!L23="na","na",(IF('2_Account Setup'!L$25="na","na",(IF('2_Account Setup'!L$25=0,0,'2_Account Setup'!L23/'2_Account Setup'!L$25)))))</f>
        <v>0</v>
      </c>
      <c r="N19" s="588">
        <f>IF('2_Account Setup'!M23="na","na",(IF('2_Account Setup'!M$25="na","na",(IF('2_Account Setup'!M$25=0,0,'2_Account Setup'!M23/'2_Account Setup'!M$25)))))</f>
        <v>0</v>
      </c>
      <c r="O19" s="588">
        <f>IF('2_Account Setup'!N23="na","na",(IF('2_Account Setup'!N$25="na","na",(IF('2_Account Setup'!N$25=0,0,'2_Account Setup'!N23/'2_Account Setup'!N$25)))))</f>
        <v>0</v>
      </c>
      <c r="P19" s="588">
        <f>IF('2_Account Setup'!O23="na","na",(IF('2_Account Setup'!O$25="na","na",(IF('2_Account Setup'!O$25=0,0,'2_Account Setup'!O23/'2_Account Setup'!O$25)))))</f>
        <v>0</v>
      </c>
      <c r="Q19" s="588">
        <f>IF('2_Account Setup'!P23="na","na",(IF('2_Account Setup'!P$25="na","na",(IF('2_Account Setup'!P$25=0,0,'2_Account Setup'!P23/'2_Account Setup'!P$25)))))</f>
        <v>0</v>
      </c>
      <c r="R19" s="610">
        <f>IF('2_Account Setup'!Q23="na","na",(IF('2_Account Setup'!Q$25="na","na",(IF('2_Account Setup'!Q$25=0,0,'2_Account Setup'!Q23/'2_Account Setup'!Q$25)))))</f>
        <v>0</v>
      </c>
      <c r="S19"/>
      <c r="T19"/>
      <c r="U19"/>
      <c r="V19"/>
      <c r="W19"/>
      <c r="X19"/>
    </row>
    <row r="20" spans="2:24">
      <c r="B20" s="886"/>
      <c r="C20" s="884"/>
      <c r="D20" s="41" t="s">
        <v>546</v>
      </c>
      <c r="E20" s="34">
        <v>2.2999999999999998</v>
      </c>
      <c r="F20" s="566">
        <v>2</v>
      </c>
      <c r="G20" s="588">
        <f>IF('2_Account Setup'!F24="na","na",(IF('2_Account Setup'!F$25="na","na",(IF('2_Account Setup'!F$25=0,0,'2_Account Setup'!F24/'2_Account Setup'!F$25)))))</f>
        <v>0</v>
      </c>
      <c r="H20" s="588">
        <f>IF('2_Account Setup'!G24="na","na",(IF('2_Account Setup'!G$25="na","na",(IF('2_Account Setup'!G$25=0,0,'2_Account Setup'!G24/'2_Account Setup'!G$25)))))</f>
        <v>0</v>
      </c>
      <c r="I20" s="588">
        <f>IF('2_Account Setup'!H24="na","na",(IF('2_Account Setup'!H$25="na","na",(IF('2_Account Setup'!H$25=0,0,'2_Account Setup'!H24/'2_Account Setup'!H$25)))))</f>
        <v>0</v>
      </c>
      <c r="J20" s="588">
        <f>IF('2_Account Setup'!I24="na","na",(IF('2_Account Setup'!I$25="na","na",(IF('2_Account Setup'!I$25=0,0,'2_Account Setup'!I24/'2_Account Setup'!I$25)))))</f>
        <v>0</v>
      </c>
      <c r="K20" s="588">
        <f>IF('2_Account Setup'!J24="na","na",(IF('2_Account Setup'!J$25="na","na",(IF('2_Account Setup'!J$25=0,0,'2_Account Setup'!J24/'2_Account Setup'!J$25)))))</f>
        <v>0</v>
      </c>
      <c r="L20" s="588">
        <f>IF('2_Account Setup'!K24="na","na",(IF('2_Account Setup'!K$25="na","na",(IF('2_Account Setup'!K$25=0,0,'2_Account Setup'!K24/'2_Account Setup'!K$25)))))</f>
        <v>0</v>
      </c>
      <c r="M20" s="588">
        <f>IF('2_Account Setup'!L24="na","na",(IF('2_Account Setup'!L$25="na","na",(IF('2_Account Setup'!L$25=0,0,'2_Account Setup'!L24/'2_Account Setup'!L$25)))))</f>
        <v>0</v>
      </c>
      <c r="N20" s="588">
        <f>IF('2_Account Setup'!M24="na","na",(IF('2_Account Setup'!M$25="na","na",(IF('2_Account Setup'!M$25=0,0,'2_Account Setup'!M24/'2_Account Setup'!M$25)))))</f>
        <v>0</v>
      </c>
      <c r="O20" s="588">
        <f>IF('2_Account Setup'!N24="na","na",(IF('2_Account Setup'!N$25="na","na",(IF('2_Account Setup'!N$25=0,0,'2_Account Setup'!N24/'2_Account Setup'!N$25)))))</f>
        <v>0</v>
      </c>
      <c r="P20" s="588">
        <f>IF('2_Account Setup'!O24="na","na",(IF('2_Account Setup'!O$25="na","na",(IF('2_Account Setup'!O$25=0,0,'2_Account Setup'!O24/'2_Account Setup'!O$25)))))</f>
        <v>0</v>
      </c>
      <c r="Q20" s="588">
        <f>IF('2_Account Setup'!P24="na","na",(IF('2_Account Setup'!P$25="na","na",(IF('2_Account Setup'!P$25=0,0,'2_Account Setup'!P24/'2_Account Setup'!P$25)))))</f>
        <v>0</v>
      </c>
      <c r="R20" s="610">
        <f>IF('2_Account Setup'!Q24="na","na",(IF('2_Account Setup'!Q$25="na","na",(IF('2_Account Setup'!Q$25=0,0,'2_Account Setup'!Q24/'2_Account Setup'!Q$25)))))</f>
        <v>0</v>
      </c>
      <c r="S20"/>
      <c r="T20"/>
      <c r="U20"/>
      <c r="V20"/>
      <c r="W20"/>
      <c r="X20"/>
    </row>
    <row r="21" spans="2:24">
      <c r="B21" s="886"/>
      <c r="C21" s="29" t="s">
        <v>547</v>
      </c>
      <c r="D21" s="20" t="s">
        <v>548</v>
      </c>
      <c r="E21" s="27">
        <v>3</v>
      </c>
      <c r="F21" s="567">
        <v>1</v>
      </c>
      <c r="G21" s="588" t="str">
        <f>IF('2_Account Setup'!F29="na","na",(IF('2_Account Setup'!F15="na","na",(IF('2_Account Setup'!F15=0,"na",'2_Account Setup'!F29/'2_Account Setup'!F15)))))</f>
        <v>na</v>
      </c>
      <c r="H21" s="588" t="str">
        <f>IF('2_Account Setup'!G29="na","na",(IF('2_Account Setup'!G15="na","na",(IF('2_Account Setup'!G15=0,"na",'2_Account Setup'!G29/'2_Account Setup'!G15)))))</f>
        <v>na</v>
      </c>
      <c r="I21" s="588" t="str">
        <f>IF('2_Account Setup'!H29="na","na",(IF('2_Account Setup'!H15="na","na",(IF('2_Account Setup'!H15=0,"na",'2_Account Setup'!H29/'2_Account Setup'!H15)))))</f>
        <v>na</v>
      </c>
      <c r="J21" s="588" t="str">
        <f>IF('2_Account Setup'!I29="na","na",(IF('2_Account Setup'!I15="na","na",(IF('2_Account Setup'!I15=0,"na",'2_Account Setup'!I29/'2_Account Setup'!I15)))))</f>
        <v>na</v>
      </c>
      <c r="K21" s="588" t="str">
        <f>IF('2_Account Setup'!J29="na","na",(IF('2_Account Setup'!J15="na","na",(IF('2_Account Setup'!J15=0,"na",'2_Account Setup'!J29/'2_Account Setup'!J15)))))</f>
        <v>na</v>
      </c>
      <c r="L21" s="588" t="str">
        <f>IF('2_Account Setup'!K29="na","na",(IF('2_Account Setup'!K15="na","na",(IF('2_Account Setup'!K15=0,"na",'2_Account Setup'!K29/'2_Account Setup'!K15)))))</f>
        <v>na</v>
      </c>
      <c r="M21" s="588" t="str">
        <f>IF('2_Account Setup'!L29="na","na",(IF('2_Account Setup'!L15="na","na",(IF('2_Account Setup'!L15=0,"na",'2_Account Setup'!L29/'2_Account Setup'!L15)))))</f>
        <v>na</v>
      </c>
      <c r="N21" s="588" t="str">
        <f>IF('2_Account Setup'!M29="na","na",(IF('2_Account Setup'!M15="na","na",(IF('2_Account Setup'!M15=0,"na",'2_Account Setup'!M29/'2_Account Setup'!M15)))))</f>
        <v>na</v>
      </c>
      <c r="O21" s="588" t="str">
        <f>IF('2_Account Setup'!N29="na","na",(IF('2_Account Setup'!N15="na","na",(IF('2_Account Setup'!N15=0,"na",'2_Account Setup'!N29/'2_Account Setup'!N15)))))</f>
        <v>na</v>
      </c>
      <c r="P21" s="588" t="str">
        <f>IF('2_Account Setup'!O29="na","na",(IF('2_Account Setup'!O15="na","na",(IF('2_Account Setup'!O15=0,"na",'2_Account Setup'!O29/'2_Account Setup'!O15)))))</f>
        <v>na</v>
      </c>
      <c r="Q21" s="588" t="str">
        <f>IF('2_Account Setup'!P29="na","na",(IF('2_Account Setup'!P15="na","na",(IF('2_Account Setup'!P15=0,"na",'2_Account Setup'!P29/'2_Account Setup'!P15)))))</f>
        <v>na</v>
      </c>
      <c r="R21" s="610" t="str">
        <f>IF('2_Account Setup'!Q29="na","na",(IF('2_Account Setup'!Q15="na","na",(IF('2_Account Setup'!Q15=0,"na",'2_Account Setup'!Q29/'2_Account Setup'!Q15)))))</f>
        <v>na</v>
      </c>
      <c r="S21"/>
      <c r="T21"/>
      <c r="U21"/>
      <c r="V21"/>
      <c r="W21"/>
      <c r="X21"/>
    </row>
    <row r="22" spans="2:24">
      <c r="B22" s="886"/>
      <c r="C22" s="30" t="s">
        <v>549</v>
      </c>
      <c r="D22" s="20" t="s">
        <v>550</v>
      </c>
      <c r="E22" s="27" t="s">
        <v>93</v>
      </c>
      <c r="F22" s="567">
        <v>1</v>
      </c>
      <c r="G22" s="588" t="str">
        <f>IF('2_Account Setup'!F27="na","na",(IF('2_Account Setup'!F15="na","na",(IF('2_Account Setup'!F15=0,"na",'2_Account Setup'!F27/'2_Account Setup'!F15)))))</f>
        <v>na</v>
      </c>
      <c r="H22" s="588" t="str">
        <f>IF('2_Account Setup'!G27="na","na",(IF('2_Account Setup'!G15="na","na",(IF('2_Account Setup'!G15=0,"na",'2_Account Setup'!G27/'2_Account Setup'!G15)))))</f>
        <v>na</v>
      </c>
      <c r="I22" s="588" t="str">
        <f>IF('2_Account Setup'!H27="na","na",(IF('2_Account Setup'!H15="na","na",(IF('2_Account Setup'!H15=0,"na",'2_Account Setup'!H27/'2_Account Setup'!H15)))))</f>
        <v>na</v>
      </c>
      <c r="J22" s="588" t="str">
        <f>IF('2_Account Setup'!I27="na","na",(IF('2_Account Setup'!I15="na","na",(IF('2_Account Setup'!I15=0,"na",'2_Account Setup'!I27/'2_Account Setup'!I15)))))</f>
        <v>na</v>
      </c>
      <c r="K22" s="588" t="str">
        <f>IF('2_Account Setup'!J27="na","na",(IF('2_Account Setup'!J15="na","na",(IF('2_Account Setup'!J15=0,"na",'2_Account Setup'!J27/'2_Account Setup'!J15)))))</f>
        <v>na</v>
      </c>
      <c r="L22" s="588" t="str">
        <f>IF('2_Account Setup'!K27="na","na",(IF('2_Account Setup'!K15="na","na",(IF('2_Account Setup'!K15=0,"na",'2_Account Setup'!K27/'2_Account Setup'!K15)))))</f>
        <v>na</v>
      </c>
      <c r="M22" s="588" t="str">
        <f>IF('2_Account Setup'!L27="na","na",(IF('2_Account Setup'!L15="na","na",(IF('2_Account Setup'!L15=0,"na",'2_Account Setup'!L27/'2_Account Setup'!L15)))))</f>
        <v>na</v>
      </c>
      <c r="N22" s="588" t="str">
        <f>IF('2_Account Setup'!M27="na","na",(IF('2_Account Setup'!M15="na","na",(IF('2_Account Setup'!M15=0,"na",'2_Account Setup'!M27/'2_Account Setup'!M15)))))</f>
        <v>na</v>
      </c>
      <c r="O22" s="588" t="str">
        <f>IF('2_Account Setup'!N27="na","na",(IF('2_Account Setup'!N15="na","na",(IF('2_Account Setup'!N15=0,"na",'2_Account Setup'!N27/'2_Account Setup'!N15)))))</f>
        <v>na</v>
      </c>
      <c r="P22" s="588" t="str">
        <f>IF('2_Account Setup'!O27="na","na",(IF('2_Account Setup'!O15="na","na",(IF('2_Account Setup'!O15=0,"na",'2_Account Setup'!O27/'2_Account Setup'!O15)))))</f>
        <v>na</v>
      </c>
      <c r="Q22" s="588" t="str">
        <f>IF('2_Account Setup'!P27="na","na",(IF('2_Account Setup'!P15="na","na",(IF('2_Account Setup'!P15=0,"na",'2_Account Setup'!P27/'2_Account Setup'!P15)))))</f>
        <v>na</v>
      </c>
      <c r="R22" s="610" t="str">
        <f>IF('2_Account Setup'!Q27="na","na",(IF('2_Account Setup'!Q15="na","na",(IF('2_Account Setup'!Q15=0,"na",'2_Account Setup'!Q27/'2_Account Setup'!Q15)))))</f>
        <v>na</v>
      </c>
      <c r="S22"/>
      <c r="T22"/>
      <c r="U22"/>
      <c r="V22"/>
      <c r="W22"/>
      <c r="X22"/>
    </row>
    <row r="23" spans="2:24">
      <c r="B23" s="886"/>
      <c r="C23" s="30" t="s">
        <v>551</v>
      </c>
      <c r="D23" s="20" t="s">
        <v>552</v>
      </c>
      <c r="E23" s="27" t="s">
        <v>96</v>
      </c>
      <c r="F23" s="567">
        <v>1</v>
      </c>
      <c r="G23" s="588" t="str">
        <f>IF('2_Account Setup'!F28="na","na",(IF('2_Account Setup'!F15="na","na",(IF('2_Account Setup'!F15=0,"na",'2_Account Setup'!F28/'2_Account Setup'!F15)))))</f>
        <v>na</v>
      </c>
      <c r="H23" s="588" t="str">
        <f>IF('2_Account Setup'!G28="na","na",(IF('2_Account Setup'!G15="na","na",(IF('2_Account Setup'!G15=0,"na",'2_Account Setup'!G28/'2_Account Setup'!G15)))))</f>
        <v>na</v>
      </c>
      <c r="I23" s="588" t="str">
        <f>IF('2_Account Setup'!H28="na","na",(IF('2_Account Setup'!H15="na","na",(IF('2_Account Setup'!H15=0,"na",'2_Account Setup'!H28/'2_Account Setup'!H15)))))</f>
        <v>na</v>
      </c>
      <c r="J23" s="588" t="str">
        <f>IF('2_Account Setup'!I28="na","na",(IF('2_Account Setup'!I15="na","na",(IF('2_Account Setup'!I15=0,"na",'2_Account Setup'!I28/'2_Account Setup'!I15)))))</f>
        <v>na</v>
      </c>
      <c r="K23" s="588" t="str">
        <f>IF('2_Account Setup'!J28="na","na",(IF('2_Account Setup'!J15="na","na",(IF('2_Account Setup'!J15=0,"na",'2_Account Setup'!J28/'2_Account Setup'!J15)))))</f>
        <v>na</v>
      </c>
      <c r="L23" s="588" t="str">
        <f>IF('2_Account Setup'!K28="na","na",(IF('2_Account Setup'!K15="na","na",(IF('2_Account Setup'!K15=0,"na",'2_Account Setup'!K28/'2_Account Setup'!K15)))))</f>
        <v>na</v>
      </c>
      <c r="M23" s="588" t="str">
        <f>IF('2_Account Setup'!L28="na","na",(IF('2_Account Setup'!L15="na","na",(IF('2_Account Setup'!L15=0,"na",'2_Account Setup'!L28/'2_Account Setup'!L15)))))</f>
        <v>na</v>
      </c>
      <c r="N23" s="588" t="str">
        <f>IF('2_Account Setup'!M28="na","na",(IF('2_Account Setup'!M15="na","na",(IF('2_Account Setup'!M15=0,"na",'2_Account Setup'!M28/'2_Account Setup'!M15)))))</f>
        <v>na</v>
      </c>
      <c r="O23" s="588" t="str">
        <f>IF('2_Account Setup'!N28="na","na",(IF('2_Account Setup'!N15="na","na",(IF('2_Account Setup'!N15=0,"na",'2_Account Setup'!N28/'2_Account Setup'!N15)))))</f>
        <v>na</v>
      </c>
      <c r="P23" s="588" t="str">
        <f>IF('2_Account Setup'!O28="na","na",(IF('2_Account Setup'!O15="na","na",(IF('2_Account Setup'!O15=0,"na",'2_Account Setup'!O28/'2_Account Setup'!O15)))))</f>
        <v>na</v>
      </c>
      <c r="Q23" s="588" t="str">
        <f>IF('2_Account Setup'!P28="na","na",(IF('2_Account Setup'!P15="na","na",(IF('2_Account Setup'!P15=0,"na",'2_Account Setup'!P28/'2_Account Setup'!P15)))))</f>
        <v>na</v>
      </c>
      <c r="R23" s="610" t="str">
        <f>IF('2_Account Setup'!Q28="na","na",(IF('2_Account Setup'!Q15="na","na",(IF('2_Account Setup'!Q15=0,"na",'2_Account Setup'!Q28/'2_Account Setup'!Q15)))))</f>
        <v>na</v>
      </c>
      <c r="S23"/>
      <c r="T23"/>
      <c r="U23"/>
      <c r="V23"/>
      <c r="W23"/>
      <c r="X23"/>
    </row>
    <row r="24" spans="2:24">
      <c r="B24" s="886"/>
      <c r="C24" s="30" t="s">
        <v>553</v>
      </c>
      <c r="D24" s="20" t="s">
        <v>554</v>
      </c>
      <c r="E24" s="27">
        <v>4</v>
      </c>
      <c r="F24" s="567">
        <v>1</v>
      </c>
      <c r="G24" s="588" t="str">
        <f>IF('2_Account Setup'!F34="na","na",(IF('2_Account Setup'!F15="na","na",(IF('2_Account Setup'!F15=0,"na",'2_Account Setup'!F34/'2_Account Setup'!F15)))))</f>
        <v>na</v>
      </c>
      <c r="H24" s="588" t="str">
        <f>IF('2_Account Setup'!G34="na","na",(IF('2_Account Setup'!G15="na","na",(IF('2_Account Setup'!G15=0,"na",'2_Account Setup'!G34/'2_Account Setup'!G15)))))</f>
        <v>na</v>
      </c>
      <c r="I24" s="588" t="str">
        <f>IF('2_Account Setup'!H34="na","na",(IF('2_Account Setup'!H15="na","na",(IF('2_Account Setup'!H15=0,"na",'2_Account Setup'!H34/'2_Account Setup'!H15)))))</f>
        <v>na</v>
      </c>
      <c r="J24" s="588" t="str">
        <f>IF('2_Account Setup'!I34="na","na",(IF('2_Account Setup'!I15="na","na",(IF('2_Account Setup'!I15=0,"na",'2_Account Setup'!I34/'2_Account Setup'!I15)))))</f>
        <v>na</v>
      </c>
      <c r="K24" s="588" t="str">
        <f>IF('2_Account Setup'!J34="na","na",(IF('2_Account Setup'!J15="na","na",(IF('2_Account Setup'!J15=0,"na",'2_Account Setup'!J34/'2_Account Setup'!J15)))))</f>
        <v>na</v>
      </c>
      <c r="L24" s="588" t="str">
        <f>IF('2_Account Setup'!K34="na","na",(IF('2_Account Setup'!K15="na","na",(IF('2_Account Setup'!K15=0,"na",'2_Account Setup'!K34/'2_Account Setup'!K15)))))</f>
        <v>na</v>
      </c>
      <c r="M24" s="588" t="str">
        <f>IF('2_Account Setup'!L34="na","na",(IF('2_Account Setup'!L15="na","na",(IF('2_Account Setup'!L15=0,"na",'2_Account Setup'!L34/'2_Account Setup'!L15)))))</f>
        <v>na</v>
      </c>
      <c r="N24" s="588" t="str">
        <f>IF('2_Account Setup'!M34="na","na",(IF('2_Account Setup'!M15="na","na",(IF('2_Account Setup'!M15=0,"na",'2_Account Setup'!M34/'2_Account Setup'!M15)))))</f>
        <v>na</v>
      </c>
      <c r="O24" s="588" t="str">
        <f>IF('2_Account Setup'!N34="na","na",(IF('2_Account Setup'!N15="na","na",(IF('2_Account Setup'!N15=0,"na",'2_Account Setup'!N34/'2_Account Setup'!N15)))))</f>
        <v>na</v>
      </c>
      <c r="P24" s="588" t="str">
        <f>IF('2_Account Setup'!O34="na","na",(IF('2_Account Setup'!O15="na","na",(IF('2_Account Setup'!O15=0,"na",'2_Account Setup'!O34/'2_Account Setup'!O15)))))</f>
        <v>na</v>
      </c>
      <c r="Q24" s="588" t="str">
        <f>IF('2_Account Setup'!P34="na","na",(IF('2_Account Setup'!P15="na","na",(IF('2_Account Setup'!P15=0,"na",'2_Account Setup'!P34/'2_Account Setup'!P15)))))</f>
        <v>na</v>
      </c>
      <c r="R24" s="610" t="str">
        <f>IF('2_Account Setup'!Q34="na","na",(IF('2_Account Setup'!Q15="na","na",(IF('2_Account Setup'!Q15=0,"na",'2_Account Setup'!Q34/'2_Account Setup'!Q15)))))</f>
        <v>na</v>
      </c>
      <c r="S24"/>
      <c r="T24"/>
      <c r="U24"/>
      <c r="V24"/>
      <c r="W24"/>
      <c r="X24"/>
    </row>
    <row r="25" spans="2:24" ht="22.5">
      <c r="B25" s="886"/>
      <c r="C25" s="882" t="s">
        <v>555</v>
      </c>
      <c r="D25" s="414" t="s">
        <v>556</v>
      </c>
      <c r="E25" s="36"/>
      <c r="F25" s="567"/>
      <c r="G25" s="590"/>
      <c r="H25" s="590"/>
      <c r="I25" s="590"/>
      <c r="J25" s="590"/>
      <c r="K25" s="590"/>
      <c r="L25" s="590"/>
      <c r="M25" s="590"/>
      <c r="N25" s="590"/>
      <c r="O25" s="590"/>
      <c r="P25" s="590"/>
      <c r="Q25" s="590"/>
      <c r="R25" s="623"/>
      <c r="S25"/>
      <c r="T25"/>
      <c r="U25"/>
      <c r="V25"/>
      <c r="W25"/>
      <c r="X25"/>
    </row>
    <row r="26" spans="2:24">
      <c r="B26" s="886"/>
      <c r="C26" s="883"/>
      <c r="D26" s="43" t="s">
        <v>557</v>
      </c>
      <c r="E26" s="37">
        <v>4.0999999999999996</v>
      </c>
      <c r="F26" s="532" t="s">
        <v>558</v>
      </c>
      <c r="G26" s="588" t="str">
        <f>IF('2_Account Setup'!F31="na","na",(IF('2_Account Setup'!F22="na","na",(IF('2_Account Setup'!F22=0,"na",'2_Account Setup'!F31/'2_Account Setup'!F22)))))</f>
        <v>na</v>
      </c>
      <c r="H26" s="588" t="str">
        <f>IF('2_Account Setup'!G31="na","na",(IF('2_Account Setup'!G22="na","na",(IF('2_Account Setup'!G22=0,"na",'2_Account Setup'!G31/'2_Account Setup'!G22)))))</f>
        <v>na</v>
      </c>
      <c r="I26" s="588" t="str">
        <f>IF('2_Account Setup'!H31="na","na",(IF('2_Account Setup'!H22="na","na",(IF('2_Account Setup'!H22=0,"na",'2_Account Setup'!H31/'2_Account Setup'!H22)))))</f>
        <v>na</v>
      </c>
      <c r="J26" s="588" t="str">
        <f>IF('2_Account Setup'!I31="na","na",(IF('2_Account Setup'!I22="na","na",(IF('2_Account Setup'!I22=0,"na",'2_Account Setup'!I31/'2_Account Setup'!I22)))))</f>
        <v>na</v>
      </c>
      <c r="K26" s="588" t="str">
        <f>IF('2_Account Setup'!J31="na","na",(IF('2_Account Setup'!J22="na","na",(IF('2_Account Setup'!J22=0,"na",'2_Account Setup'!J31/'2_Account Setup'!J22)))))</f>
        <v>na</v>
      </c>
      <c r="L26" s="588" t="str">
        <f>IF('2_Account Setup'!K31="na","na",(IF('2_Account Setup'!K22="na","na",(IF('2_Account Setup'!K22=0,"na",'2_Account Setup'!K31/'2_Account Setup'!K22)))))</f>
        <v>na</v>
      </c>
      <c r="M26" s="588" t="str">
        <f>IF('2_Account Setup'!L31="na","na",(IF('2_Account Setup'!L22="na","na",(IF('2_Account Setup'!L22=0,"na",'2_Account Setup'!L31/'2_Account Setup'!L22)))))</f>
        <v>na</v>
      </c>
      <c r="N26" s="588" t="str">
        <f>IF('2_Account Setup'!M31="na","na",(IF('2_Account Setup'!M22="na","na",(IF('2_Account Setup'!M22=0,"na",'2_Account Setup'!M31/'2_Account Setup'!M22)))))</f>
        <v>na</v>
      </c>
      <c r="O26" s="588" t="str">
        <f>IF('2_Account Setup'!N31="na","na",(IF('2_Account Setup'!N22="na","na",(IF('2_Account Setup'!N22=0,"na",'2_Account Setup'!N31/'2_Account Setup'!N22)))))</f>
        <v>na</v>
      </c>
      <c r="P26" s="588" t="str">
        <f>IF('2_Account Setup'!O31="na","na",(IF('2_Account Setup'!O22="na","na",(IF('2_Account Setup'!O22=0,"na",'2_Account Setup'!O31/'2_Account Setup'!O22)))))</f>
        <v>na</v>
      </c>
      <c r="Q26" s="588" t="str">
        <f>IF('2_Account Setup'!P31="na","na",(IF('2_Account Setup'!P22="na","na",(IF('2_Account Setup'!P22=0,"na",'2_Account Setup'!P31/'2_Account Setup'!P22)))))</f>
        <v>na</v>
      </c>
      <c r="R26" s="610" t="str">
        <f>IF('2_Account Setup'!Q31="na","na",(IF('2_Account Setup'!Q22="na","na",(IF('2_Account Setup'!Q22=0,"na",'2_Account Setup'!Q31/'2_Account Setup'!Q22)))))</f>
        <v>na</v>
      </c>
      <c r="S26"/>
      <c r="T26"/>
      <c r="U26"/>
      <c r="V26"/>
      <c r="W26"/>
      <c r="X26"/>
    </row>
    <row r="27" spans="2:24">
      <c r="B27" s="886"/>
      <c r="C27" s="883"/>
      <c r="D27" s="47" t="s">
        <v>104</v>
      </c>
      <c r="E27" s="37">
        <v>4.2</v>
      </c>
      <c r="F27" s="532" t="s">
        <v>558</v>
      </c>
      <c r="G27" s="588" t="str">
        <f>IF('2_Account Setup'!F32="na","na",(IF('2_Account Setup'!F23="na","na",(IF('2_Account Setup'!F23=0,"na",'2_Account Setup'!F32/'2_Account Setup'!F23)))))</f>
        <v>na</v>
      </c>
      <c r="H27" s="588" t="str">
        <f>IF('2_Account Setup'!G32="na","na",(IF('2_Account Setup'!G23="na","na",(IF('2_Account Setup'!G23=0,"na",'2_Account Setup'!G32/'2_Account Setup'!G23)))))</f>
        <v>na</v>
      </c>
      <c r="I27" s="588" t="str">
        <f>IF('2_Account Setup'!H32="na","na",(IF('2_Account Setup'!H23="na","na",(IF('2_Account Setup'!H23=0,"na",'2_Account Setup'!H32/'2_Account Setup'!H23)))))</f>
        <v>na</v>
      </c>
      <c r="J27" s="588" t="str">
        <f>IF('2_Account Setup'!I32="na","na",(IF('2_Account Setup'!I23="na","na",(IF('2_Account Setup'!I23=0,"na",'2_Account Setup'!I32/'2_Account Setup'!I23)))))</f>
        <v>na</v>
      </c>
      <c r="K27" s="588" t="str">
        <f>IF('2_Account Setup'!J32="na","na",(IF('2_Account Setup'!J23="na","na",(IF('2_Account Setup'!J23=0,"na",'2_Account Setup'!J32/'2_Account Setup'!J23)))))</f>
        <v>na</v>
      </c>
      <c r="L27" s="588" t="str">
        <f>IF('2_Account Setup'!K32="na","na",(IF('2_Account Setup'!K23="na","na",(IF('2_Account Setup'!K23=0,"na",'2_Account Setup'!K32/'2_Account Setup'!K23)))))</f>
        <v>na</v>
      </c>
      <c r="M27" s="588" t="str">
        <f>IF('2_Account Setup'!L32="na","na",(IF('2_Account Setup'!L23="na","na",(IF('2_Account Setup'!L23=0,"na",'2_Account Setup'!L32/'2_Account Setup'!L23)))))</f>
        <v>na</v>
      </c>
      <c r="N27" s="588" t="str">
        <f>IF('2_Account Setup'!M32="na","na",(IF('2_Account Setup'!M23="na","na",(IF('2_Account Setup'!M23=0,"na",'2_Account Setup'!M32/'2_Account Setup'!M23)))))</f>
        <v>na</v>
      </c>
      <c r="O27" s="588" t="str">
        <f>IF('2_Account Setup'!N32="na","na",(IF('2_Account Setup'!N23="na","na",(IF('2_Account Setup'!N23=0,"na",'2_Account Setup'!N32/'2_Account Setup'!N23)))))</f>
        <v>na</v>
      </c>
      <c r="P27" s="588" t="str">
        <f>IF('2_Account Setup'!O32="na","na",(IF('2_Account Setup'!O23="na","na",(IF('2_Account Setup'!O23=0,"na",'2_Account Setup'!O32/'2_Account Setup'!O23)))))</f>
        <v>na</v>
      </c>
      <c r="Q27" s="588" t="str">
        <f>IF('2_Account Setup'!P32="na","na",(IF('2_Account Setup'!P23="na","na",(IF('2_Account Setup'!P23=0,"na",'2_Account Setup'!P32/'2_Account Setup'!P23)))))</f>
        <v>na</v>
      </c>
      <c r="R27" s="610" t="str">
        <f>IF('2_Account Setup'!Q32="na","na",(IF('2_Account Setup'!Q23="na","na",(IF('2_Account Setup'!Q23=0,"na",'2_Account Setup'!Q32/'2_Account Setup'!Q23)))))</f>
        <v>na</v>
      </c>
      <c r="S27"/>
      <c r="T27"/>
      <c r="U27"/>
      <c r="V27"/>
      <c r="W27"/>
      <c r="X27"/>
    </row>
    <row r="28" spans="2:24">
      <c r="B28" s="886"/>
      <c r="C28" s="884"/>
      <c r="D28" s="41" t="s">
        <v>559</v>
      </c>
      <c r="E28" s="38">
        <v>4.3</v>
      </c>
      <c r="F28" s="532" t="s">
        <v>558</v>
      </c>
      <c r="G28" s="588" t="str">
        <f>IF('2_Account Setup'!F33="na","na",(IF('2_Account Setup'!F24="na","na",(IF('2_Account Setup'!F24=0,"na",'2_Account Setup'!F33/'2_Account Setup'!F24)))))</f>
        <v>na</v>
      </c>
      <c r="H28" s="588" t="str">
        <f>IF('2_Account Setup'!G33="na","na",(IF('2_Account Setup'!G24="na","na",(IF('2_Account Setup'!G24=0,"na",'2_Account Setup'!G33/'2_Account Setup'!G24)))))</f>
        <v>na</v>
      </c>
      <c r="I28" s="588" t="str">
        <f>IF('2_Account Setup'!H33="na","na",(IF('2_Account Setup'!H24="na","na",(IF('2_Account Setup'!H24=0,"na",'2_Account Setup'!H33/'2_Account Setup'!H24)))))</f>
        <v>na</v>
      </c>
      <c r="J28" s="588" t="str">
        <f>IF('2_Account Setup'!I33="na","na",(IF('2_Account Setup'!I24="na","na",(IF('2_Account Setup'!I24=0,"na",'2_Account Setup'!I33/'2_Account Setup'!I24)))))</f>
        <v>na</v>
      </c>
      <c r="K28" s="588" t="str">
        <f>IF('2_Account Setup'!J33="na","na",(IF('2_Account Setup'!J24="na","na",(IF('2_Account Setup'!J24=0,"na",'2_Account Setup'!J33/'2_Account Setup'!J24)))))</f>
        <v>na</v>
      </c>
      <c r="L28" s="588" t="str">
        <f>IF('2_Account Setup'!K33="na","na",(IF('2_Account Setup'!K24="na","na",(IF('2_Account Setup'!K24=0,"na",'2_Account Setup'!K33/'2_Account Setup'!K24)))))</f>
        <v>na</v>
      </c>
      <c r="M28" s="588" t="str">
        <f>IF('2_Account Setup'!L33="na","na",(IF('2_Account Setup'!L24="na","na",(IF('2_Account Setup'!L24=0,"na",'2_Account Setup'!L33/'2_Account Setup'!L24)))))</f>
        <v>na</v>
      </c>
      <c r="N28" s="588" t="str">
        <f>IF('2_Account Setup'!M33="na","na",(IF('2_Account Setup'!M24="na","na",(IF('2_Account Setup'!M24=0,"na",'2_Account Setup'!M33/'2_Account Setup'!M24)))))</f>
        <v>na</v>
      </c>
      <c r="O28" s="588" t="str">
        <f>IF('2_Account Setup'!N33="na","na",(IF('2_Account Setup'!N24="na","na",(IF('2_Account Setup'!N24=0,"na",'2_Account Setup'!N33/'2_Account Setup'!N24)))))</f>
        <v>na</v>
      </c>
      <c r="P28" s="588" t="str">
        <f>IF('2_Account Setup'!O33="na","na",(IF('2_Account Setup'!O24="na","na",(IF('2_Account Setup'!O24=0,"na",'2_Account Setup'!O33/'2_Account Setup'!O24)))))</f>
        <v>na</v>
      </c>
      <c r="Q28" s="588" t="str">
        <f>IF('2_Account Setup'!P33="na","na",(IF('2_Account Setup'!P24="na","na",(IF('2_Account Setup'!P24=0,"na",'2_Account Setup'!P33/'2_Account Setup'!P24)))))</f>
        <v>na</v>
      </c>
      <c r="R28" s="610" t="str">
        <f>IF('2_Account Setup'!Q33="na","na",(IF('2_Account Setup'!Q24="na","na",(IF('2_Account Setup'!Q24=0,"na",'2_Account Setup'!Q33/'2_Account Setup'!Q24)))))</f>
        <v>na</v>
      </c>
      <c r="S28"/>
      <c r="T28"/>
      <c r="U28"/>
      <c r="V28"/>
      <c r="W28"/>
      <c r="X28"/>
    </row>
    <row r="29" spans="2:24" ht="22.5">
      <c r="B29" s="886"/>
      <c r="C29" s="353" t="s">
        <v>560</v>
      </c>
      <c r="D29" s="20" t="s">
        <v>561</v>
      </c>
      <c r="E29" s="28">
        <v>5</v>
      </c>
      <c r="F29" s="352">
        <v>4</v>
      </c>
      <c r="G29" s="588" t="str">
        <f>IF('2_Account Setup'!F35="na","na",(IF('2_Account Setup'!F34="na","na",(IF('2_Account Setup'!F34=0,"na",'2_Account Setup'!F35/'2_Account Setup'!F34)))))</f>
        <v>na</v>
      </c>
      <c r="H29" s="588" t="str">
        <f>IF('2_Account Setup'!G35="na","na",(IF('2_Account Setup'!G34="na","na",(IF('2_Account Setup'!G34=0,"na",'2_Account Setup'!G35/'2_Account Setup'!G34)))))</f>
        <v>na</v>
      </c>
      <c r="I29" s="588" t="str">
        <f>IF('2_Account Setup'!H35="na","na",(IF('2_Account Setup'!H34="na","na",(IF('2_Account Setup'!H34=0,"na",'2_Account Setup'!H35/'2_Account Setup'!H34)))))</f>
        <v>na</v>
      </c>
      <c r="J29" s="588" t="str">
        <f>IF('2_Account Setup'!I35="na","na",(IF('2_Account Setup'!I34="na","na",(IF('2_Account Setup'!I34=0,"na",'2_Account Setup'!I35/'2_Account Setup'!I34)))))</f>
        <v>na</v>
      </c>
      <c r="K29" s="588" t="str">
        <f>IF('2_Account Setup'!J35="na","na",(IF('2_Account Setup'!J34="na","na",(IF('2_Account Setup'!J34=0,"na",'2_Account Setup'!J35/'2_Account Setup'!J34)))))</f>
        <v>na</v>
      </c>
      <c r="L29" s="588" t="str">
        <f>IF('2_Account Setup'!K35="na","na",(IF('2_Account Setup'!K34="na","na",(IF('2_Account Setup'!K34=0,"na",'2_Account Setup'!K35/'2_Account Setup'!K34)))))</f>
        <v>na</v>
      </c>
      <c r="M29" s="588" t="str">
        <f>IF('2_Account Setup'!L35="na","na",(IF('2_Account Setup'!L34="na","na",(IF('2_Account Setup'!L34=0,"na",'2_Account Setup'!L35/'2_Account Setup'!L34)))))</f>
        <v>na</v>
      </c>
      <c r="N29" s="588" t="str">
        <f>IF('2_Account Setup'!M35="na","na",(IF('2_Account Setup'!M34="na","na",(IF('2_Account Setup'!M34=0,"na",'2_Account Setup'!M35/'2_Account Setup'!M34)))))</f>
        <v>na</v>
      </c>
      <c r="O29" s="588" t="str">
        <f>IF('2_Account Setup'!N35="na","na",(IF('2_Account Setup'!N34="na","na",(IF('2_Account Setup'!N34=0,"na",'2_Account Setup'!N35/'2_Account Setup'!N34)))))</f>
        <v>na</v>
      </c>
      <c r="P29" s="588" t="str">
        <f>IF('2_Account Setup'!O35="na","na",(IF('2_Account Setup'!O34="na","na",(IF('2_Account Setup'!O34=0,"na",'2_Account Setup'!O35/'2_Account Setup'!O34)))))</f>
        <v>na</v>
      </c>
      <c r="Q29" s="588" t="str">
        <f>IF('2_Account Setup'!P35="na","na",(IF('2_Account Setup'!P34="na","na",(IF('2_Account Setup'!P34=0,"na",'2_Account Setup'!P35/'2_Account Setup'!P34)))))</f>
        <v>na</v>
      </c>
      <c r="R29" s="610" t="str">
        <f>IF('2_Account Setup'!Q35="na","na",(IF('2_Account Setup'!Q34="na","na",(IF('2_Account Setup'!Q34=0,"na",'2_Account Setup'!Q35/'2_Account Setup'!Q34)))))</f>
        <v>na</v>
      </c>
      <c r="S29"/>
      <c r="T29"/>
      <c r="U29"/>
      <c r="V29"/>
      <c r="W29"/>
      <c r="X29"/>
    </row>
    <row r="30" spans="2:24">
      <c r="B30" s="886"/>
      <c r="C30" s="353" t="s">
        <v>562</v>
      </c>
      <c r="D30" s="20" t="s">
        <v>563</v>
      </c>
      <c r="E30" s="28">
        <v>6</v>
      </c>
      <c r="F30" s="352">
        <v>1</v>
      </c>
      <c r="G30" s="588" t="str">
        <f>IF('2_Account Setup'!F40="na","na",(IF('2_Account Setup'!F15="na","na",(IF('2_Account Setup'!F15=0,"na",'2_Account Setup'!F40/'2_Account Setup'!F15)))))</f>
        <v>na</v>
      </c>
      <c r="H30" s="588" t="str">
        <f>IF('2_Account Setup'!G40="na","na",(IF('2_Account Setup'!G15="na","na",(IF('2_Account Setup'!G15=0,"na",'2_Account Setup'!G40/'2_Account Setup'!G15)))))</f>
        <v>na</v>
      </c>
      <c r="I30" s="588" t="str">
        <f>IF('2_Account Setup'!H40="na","na",(IF('2_Account Setup'!H15="na","na",(IF('2_Account Setup'!H15=0,"na",'2_Account Setup'!H40/'2_Account Setup'!H15)))))</f>
        <v>na</v>
      </c>
      <c r="J30" s="588" t="str">
        <f>IF('2_Account Setup'!I40="na","na",(IF('2_Account Setup'!I15="na","na",(IF('2_Account Setup'!I15=0,"na",'2_Account Setup'!I40/'2_Account Setup'!I15)))))</f>
        <v>na</v>
      </c>
      <c r="K30" s="588" t="str">
        <f>IF('2_Account Setup'!J40="na","na",(IF('2_Account Setup'!J15="na","na",(IF('2_Account Setup'!J15=0,"na",'2_Account Setup'!J40/'2_Account Setup'!J15)))))</f>
        <v>na</v>
      </c>
      <c r="L30" s="588" t="str">
        <f>IF('2_Account Setup'!K40="na","na",(IF('2_Account Setup'!K15="na","na",(IF('2_Account Setup'!K15=0,"na",'2_Account Setup'!K40/'2_Account Setup'!K15)))))</f>
        <v>na</v>
      </c>
      <c r="M30" s="588" t="str">
        <f>IF('2_Account Setup'!L40="na","na",(IF('2_Account Setup'!L15="na","na",(IF('2_Account Setup'!L15=0,"na",'2_Account Setup'!L40/'2_Account Setup'!L15)))))</f>
        <v>na</v>
      </c>
      <c r="N30" s="588" t="str">
        <f>IF('2_Account Setup'!M40="na","na",(IF('2_Account Setup'!M15="na","na",(IF('2_Account Setup'!M15=0,"na",'2_Account Setup'!M40/'2_Account Setup'!M15)))))</f>
        <v>na</v>
      </c>
      <c r="O30" s="588" t="str">
        <f>IF('2_Account Setup'!N40="na","na",(IF('2_Account Setup'!N15="na","na",(IF('2_Account Setup'!N15=0,"na",'2_Account Setup'!N40/'2_Account Setup'!N15)))))</f>
        <v>na</v>
      </c>
      <c r="P30" s="588" t="str">
        <f>IF('2_Account Setup'!O40="na","na",(IF('2_Account Setup'!O15="na","na",(IF('2_Account Setup'!O15=0,"na",'2_Account Setup'!O40/'2_Account Setup'!O15)))))</f>
        <v>na</v>
      </c>
      <c r="Q30" s="588" t="str">
        <f>IF('2_Account Setup'!P40="na","na",(IF('2_Account Setup'!P15="na","na",(IF('2_Account Setup'!P15=0,"na",'2_Account Setup'!P40/'2_Account Setup'!P15)))))</f>
        <v>na</v>
      </c>
      <c r="R30" s="610" t="str">
        <f>IF('2_Account Setup'!Q40="na","na",(IF('2_Account Setup'!Q15="na","na",(IF('2_Account Setup'!Q15=0,"na",'2_Account Setup'!Q40/'2_Account Setup'!Q15)))))</f>
        <v>na</v>
      </c>
      <c r="S30"/>
      <c r="T30"/>
      <c r="U30"/>
      <c r="V30"/>
      <c r="W30"/>
      <c r="X30"/>
    </row>
    <row r="31" spans="2:24" ht="22.5">
      <c r="B31" s="886"/>
      <c r="C31" s="882" t="s">
        <v>564</v>
      </c>
      <c r="D31" s="414" t="s">
        <v>565</v>
      </c>
      <c r="E31" s="36"/>
      <c r="F31" s="70"/>
      <c r="G31" s="590"/>
      <c r="H31" s="590"/>
      <c r="I31" s="590"/>
      <c r="J31" s="590"/>
      <c r="K31" s="590"/>
      <c r="L31" s="590"/>
      <c r="M31" s="590"/>
      <c r="N31" s="590"/>
      <c r="O31" s="590"/>
      <c r="P31" s="590"/>
      <c r="Q31" s="590"/>
      <c r="R31" s="623"/>
      <c r="S31"/>
      <c r="T31"/>
      <c r="U31"/>
      <c r="V31"/>
      <c r="W31"/>
      <c r="X31"/>
    </row>
    <row r="32" spans="2:24">
      <c r="B32" s="886"/>
      <c r="C32" s="883"/>
      <c r="D32" s="47" t="s">
        <v>557</v>
      </c>
      <c r="E32" s="37">
        <v>6.1</v>
      </c>
      <c r="F32" s="532" t="s">
        <v>566</v>
      </c>
      <c r="G32" s="588" t="str">
        <f>IF('2_Account Setup'!F37="na","na",(IF('2_Account Setup'!F22="na","na",(IF('2_Account Setup'!F22=0,"na",'2_Account Setup'!F37/'2_Account Setup'!F22)))))</f>
        <v>na</v>
      </c>
      <c r="H32" s="588" t="str">
        <f>IF('2_Account Setup'!G37="na","na",(IF('2_Account Setup'!G22="na","na",(IF('2_Account Setup'!G22=0,"na",'2_Account Setup'!G37/'2_Account Setup'!G22)))))</f>
        <v>na</v>
      </c>
      <c r="I32" s="588" t="str">
        <f>IF('2_Account Setup'!H37="na","na",(IF('2_Account Setup'!H22="na","na",(IF('2_Account Setup'!H22=0,"na",'2_Account Setup'!H37/'2_Account Setup'!H22)))))</f>
        <v>na</v>
      </c>
      <c r="J32" s="588" t="str">
        <f>IF('2_Account Setup'!I37="na","na",(IF('2_Account Setup'!I22="na","na",(IF('2_Account Setup'!I22=0,"na",'2_Account Setup'!I37/'2_Account Setup'!I22)))))</f>
        <v>na</v>
      </c>
      <c r="K32" s="588" t="str">
        <f>IF('2_Account Setup'!J37="na","na",(IF('2_Account Setup'!J22="na","na",(IF('2_Account Setup'!J22=0,"na",'2_Account Setup'!J37/'2_Account Setup'!J22)))))</f>
        <v>na</v>
      </c>
      <c r="L32" s="588" t="str">
        <f>IF('2_Account Setup'!K37="na","na",(IF('2_Account Setup'!K22="na","na",(IF('2_Account Setup'!K22=0,"na",'2_Account Setup'!K37/'2_Account Setup'!K22)))))</f>
        <v>na</v>
      </c>
      <c r="M32" s="588" t="str">
        <f>IF('2_Account Setup'!L37="na","na",(IF('2_Account Setup'!L22="na","na",(IF('2_Account Setup'!L22=0,"na",'2_Account Setup'!L37/'2_Account Setup'!L22)))))</f>
        <v>na</v>
      </c>
      <c r="N32" s="588" t="str">
        <f>IF('2_Account Setup'!M37="na","na",(IF('2_Account Setup'!M22="na","na",(IF('2_Account Setup'!M22=0,"na",'2_Account Setup'!M37/'2_Account Setup'!M22)))))</f>
        <v>na</v>
      </c>
      <c r="O32" s="588" t="str">
        <f>IF('2_Account Setup'!N37="na","na",(IF('2_Account Setup'!N22="na","na",(IF('2_Account Setup'!N22=0,"na",'2_Account Setup'!N37/'2_Account Setup'!N22)))))</f>
        <v>na</v>
      </c>
      <c r="P32" s="588" t="str">
        <f>IF('2_Account Setup'!O37="na","na",(IF('2_Account Setup'!O22="na","na",(IF('2_Account Setup'!O22=0,"na",'2_Account Setup'!O37/'2_Account Setup'!O22)))))</f>
        <v>na</v>
      </c>
      <c r="Q32" s="588" t="str">
        <f>IF('2_Account Setup'!P37="na","na",(IF('2_Account Setup'!P22="na","na",(IF('2_Account Setup'!P22=0,"na",'2_Account Setup'!P37/'2_Account Setup'!P22)))))</f>
        <v>na</v>
      </c>
      <c r="R32" s="610" t="str">
        <f>IF('2_Account Setup'!Q37="na","na",(IF('2_Account Setup'!Q22="na","na",(IF('2_Account Setup'!Q22=0,"na",'2_Account Setup'!Q37/'2_Account Setup'!Q22)))))</f>
        <v>na</v>
      </c>
      <c r="S32"/>
      <c r="T32"/>
      <c r="U32"/>
      <c r="V32"/>
      <c r="W32"/>
      <c r="X32"/>
    </row>
    <row r="33" spans="2:24">
      <c r="B33" s="886"/>
      <c r="C33" s="883"/>
      <c r="D33" s="43" t="s">
        <v>104</v>
      </c>
      <c r="E33" s="37">
        <v>6.2</v>
      </c>
      <c r="F33" s="532" t="s">
        <v>566</v>
      </c>
      <c r="G33" s="588" t="str">
        <f>IF('2_Account Setup'!F38="na","na",(IF('2_Account Setup'!F23="na","na",(IF('2_Account Setup'!F23=0,"na",'2_Account Setup'!F38/'2_Account Setup'!F23)))))</f>
        <v>na</v>
      </c>
      <c r="H33" s="588" t="str">
        <f>IF('2_Account Setup'!G38="na","na",(IF('2_Account Setup'!G23="na","na",(IF('2_Account Setup'!G23=0,"na",'2_Account Setup'!G38/'2_Account Setup'!G23)))))</f>
        <v>na</v>
      </c>
      <c r="I33" s="588" t="str">
        <f>IF('2_Account Setup'!H38="na","na",(IF('2_Account Setup'!H23="na","na",(IF('2_Account Setup'!H23=0,"na",'2_Account Setup'!H38/'2_Account Setup'!H23)))))</f>
        <v>na</v>
      </c>
      <c r="J33" s="588" t="str">
        <f>IF('2_Account Setup'!I38="na","na",(IF('2_Account Setup'!I23="na","na",(IF('2_Account Setup'!I23=0,"na",'2_Account Setup'!I38/'2_Account Setup'!I23)))))</f>
        <v>na</v>
      </c>
      <c r="K33" s="588" t="str">
        <f>IF('2_Account Setup'!J38="na","na",(IF('2_Account Setup'!J23="na","na",(IF('2_Account Setup'!J23=0,"na",'2_Account Setup'!J38/'2_Account Setup'!J23)))))</f>
        <v>na</v>
      </c>
      <c r="L33" s="588" t="str">
        <f>IF('2_Account Setup'!K38="na","na",(IF('2_Account Setup'!K23="na","na",(IF('2_Account Setup'!K23=0,"na",'2_Account Setup'!K38/'2_Account Setup'!K23)))))</f>
        <v>na</v>
      </c>
      <c r="M33" s="588" t="str">
        <f>IF('2_Account Setup'!L38="na","na",(IF('2_Account Setup'!L23="na","na",(IF('2_Account Setup'!L23=0,"na",'2_Account Setup'!L38/'2_Account Setup'!L23)))))</f>
        <v>na</v>
      </c>
      <c r="N33" s="588" t="str">
        <f>IF('2_Account Setup'!M38="na","na",(IF('2_Account Setup'!M23="na","na",(IF('2_Account Setup'!M23=0,"na",'2_Account Setup'!M38/'2_Account Setup'!M23)))))</f>
        <v>na</v>
      </c>
      <c r="O33" s="588" t="str">
        <f>IF('2_Account Setup'!N38="na","na",(IF('2_Account Setup'!N23="na","na",(IF('2_Account Setup'!N23=0,"na",'2_Account Setup'!N38/'2_Account Setup'!N23)))))</f>
        <v>na</v>
      </c>
      <c r="P33" s="588" t="str">
        <f>IF('2_Account Setup'!O38="na","na",(IF('2_Account Setup'!O23="na","na",(IF('2_Account Setup'!O23=0,"na",'2_Account Setup'!O38/'2_Account Setup'!O23)))))</f>
        <v>na</v>
      </c>
      <c r="Q33" s="588" t="str">
        <f>IF('2_Account Setup'!P38="na","na",(IF('2_Account Setup'!P23="na","na",(IF('2_Account Setup'!P23=0,"na",'2_Account Setup'!P38/'2_Account Setup'!P23)))))</f>
        <v>na</v>
      </c>
      <c r="R33" s="610" t="str">
        <f>IF('2_Account Setup'!Q38="na","na",(IF('2_Account Setup'!Q23="na","na",(IF('2_Account Setup'!Q23=0,"na",'2_Account Setup'!Q38/'2_Account Setup'!Q23)))))</f>
        <v>na</v>
      </c>
      <c r="S33"/>
      <c r="T33"/>
      <c r="U33"/>
      <c r="V33"/>
      <c r="W33"/>
      <c r="X33"/>
    </row>
    <row r="34" spans="2:24">
      <c r="B34" s="886"/>
      <c r="C34" s="884"/>
      <c r="D34" s="41" t="s">
        <v>559</v>
      </c>
      <c r="E34" s="38">
        <v>6.3</v>
      </c>
      <c r="F34" s="532" t="s">
        <v>566</v>
      </c>
      <c r="G34" s="588" t="str">
        <f>IF('2_Account Setup'!F39="na","na",(IF('2_Account Setup'!F24="na","na",(IF('2_Account Setup'!F24=0,"na",'2_Account Setup'!F39/'2_Account Setup'!F24)))))</f>
        <v>na</v>
      </c>
      <c r="H34" s="588" t="str">
        <f>IF('2_Account Setup'!G39="na","na",(IF('2_Account Setup'!G24="na","na",(IF('2_Account Setup'!G24=0,"na",'2_Account Setup'!G39/'2_Account Setup'!G24)))))</f>
        <v>na</v>
      </c>
      <c r="I34" s="588" t="str">
        <f>IF('2_Account Setup'!H39="na","na",(IF('2_Account Setup'!H24="na","na",(IF('2_Account Setup'!H24=0,"na",'2_Account Setup'!H39/'2_Account Setup'!H24)))))</f>
        <v>na</v>
      </c>
      <c r="J34" s="588" t="str">
        <f>IF('2_Account Setup'!I39="na","na",(IF('2_Account Setup'!I24="na","na",(IF('2_Account Setup'!I24=0,"na",'2_Account Setup'!I39/'2_Account Setup'!I24)))))</f>
        <v>na</v>
      </c>
      <c r="K34" s="588" t="str">
        <f>IF('2_Account Setup'!J39="na","na",(IF('2_Account Setup'!J24="na","na",(IF('2_Account Setup'!J24=0,"na",'2_Account Setup'!J39/'2_Account Setup'!J24)))))</f>
        <v>na</v>
      </c>
      <c r="L34" s="588" t="str">
        <f>IF('2_Account Setup'!K39="na","na",(IF('2_Account Setup'!K24="na","na",(IF('2_Account Setup'!K24=0,"na",'2_Account Setup'!K39/'2_Account Setup'!K24)))))</f>
        <v>na</v>
      </c>
      <c r="M34" s="588" t="str">
        <f>IF('2_Account Setup'!L39="na","na",(IF('2_Account Setup'!L24="na","na",(IF('2_Account Setup'!L24=0,"na",'2_Account Setup'!L39/'2_Account Setup'!L24)))))</f>
        <v>na</v>
      </c>
      <c r="N34" s="588" t="str">
        <f>IF('2_Account Setup'!M39="na","na",(IF('2_Account Setup'!M24="na","na",(IF('2_Account Setup'!M24=0,"na",'2_Account Setup'!M39/'2_Account Setup'!M24)))))</f>
        <v>na</v>
      </c>
      <c r="O34" s="588" t="str">
        <f>IF('2_Account Setup'!N39="na","na",(IF('2_Account Setup'!N24="na","na",(IF('2_Account Setup'!N24=0,"na",'2_Account Setup'!N39/'2_Account Setup'!N24)))))</f>
        <v>na</v>
      </c>
      <c r="P34" s="588" t="str">
        <f>IF('2_Account Setup'!O39="na","na",(IF('2_Account Setup'!O24="na","na",(IF('2_Account Setup'!O24=0,"na",'2_Account Setup'!O39/'2_Account Setup'!O24)))))</f>
        <v>na</v>
      </c>
      <c r="Q34" s="588" t="str">
        <f>IF('2_Account Setup'!P39="na","na",(IF('2_Account Setup'!P24="na","na",(IF('2_Account Setup'!P24=0,"na",'2_Account Setup'!P39/'2_Account Setup'!P24)))))</f>
        <v>na</v>
      </c>
      <c r="R34" s="610" t="str">
        <f>IF('2_Account Setup'!Q39="na","na",(IF('2_Account Setup'!Q24="na","na",(IF('2_Account Setup'!Q24=0,"na",'2_Account Setup'!Q39/'2_Account Setup'!Q24)))))</f>
        <v>na</v>
      </c>
      <c r="S34"/>
      <c r="T34"/>
      <c r="U34"/>
      <c r="V34"/>
      <c r="W34"/>
      <c r="X34"/>
    </row>
    <row r="35" spans="2:24">
      <c r="B35" s="886"/>
      <c r="C35" s="29" t="s">
        <v>567</v>
      </c>
      <c r="D35" s="24" t="s">
        <v>568</v>
      </c>
      <c r="E35" s="28">
        <v>19</v>
      </c>
      <c r="F35" s="352">
        <v>1</v>
      </c>
      <c r="G35" s="591" t="str">
        <f>IF('2_Account Setup'!F87="na","na",(IF('2_Account Setup'!F15="na","na",(IF('2_Account Setup'!F15=0,"na",'2_Account Setup'!F87/'2_Account Setup'!F15)))))</f>
        <v>na</v>
      </c>
      <c r="H35" s="591" t="str">
        <f>IF('2_Account Setup'!G87="na","na",(IF('2_Account Setup'!G15="na","na",(IF('2_Account Setup'!G15=0,"na",'2_Account Setup'!G87/'2_Account Setup'!G15)))))</f>
        <v>na</v>
      </c>
      <c r="I35" s="591" t="str">
        <f>IF('2_Account Setup'!H87="na","na",(IF('2_Account Setup'!H15="na","na",(IF('2_Account Setup'!H15=0,"na",'2_Account Setup'!H87/'2_Account Setup'!H15)))))</f>
        <v>na</v>
      </c>
      <c r="J35" s="591" t="str">
        <f>IF('2_Account Setup'!I87="na","na",(IF('2_Account Setup'!I15="na","na",(IF('2_Account Setup'!I15=0,"na",'2_Account Setup'!I87/'2_Account Setup'!I15)))))</f>
        <v>na</v>
      </c>
      <c r="K35" s="591" t="str">
        <f>IF('2_Account Setup'!J87="na","na",(IF('2_Account Setup'!J15="na","na",(IF('2_Account Setup'!J15=0,"na",'2_Account Setup'!J87/'2_Account Setup'!J15)))))</f>
        <v>na</v>
      </c>
      <c r="L35" s="591" t="str">
        <f>IF('2_Account Setup'!K87="na","na",(IF('2_Account Setup'!K15="na","na",(IF('2_Account Setup'!K15=0,"na",'2_Account Setup'!K87/'2_Account Setup'!K15)))))</f>
        <v>na</v>
      </c>
      <c r="M35" s="591" t="str">
        <f>IF('2_Account Setup'!L87="na","na",(IF('2_Account Setup'!L15="na","na",(IF('2_Account Setup'!L15=0,"na",'2_Account Setup'!L87/'2_Account Setup'!L15)))))</f>
        <v>na</v>
      </c>
      <c r="N35" s="591" t="str">
        <f>IF('2_Account Setup'!M87="na","na",(IF('2_Account Setup'!M15="na","na",(IF('2_Account Setup'!M15=0,"na",'2_Account Setup'!M87/'2_Account Setup'!M15)))))</f>
        <v>na</v>
      </c>
      <c r="O35" s="591" t="str">
        <f>IF('2_Account Setup'!N87="na","na",(IF('2_Account Setup'!N15="na","na",(IF('2_Account Setup'!N15=0,"na",'2_Account Setup'!N87/'2_Account Setup'!N15)))))</f>
        <v>na</v>
      </c>
      <c r="P35" s="591" t="str">
        <f>IF('2_Account Setup'!O87="na","na",(IF('2_Account Setup'!O15="na","na",(IF('2_Account Setup'!O15=0,"na",'2_Account Setup'!O87/'2_Account Setup'!O15)))))</f>
        <v>na</v>
      </c>
      <c r="Q35" s="591" t="str">
        <f>IF('2_Account Setup'!P87="na","na",(IF('2_Account Setup'!P15="na","na",(IF('2_Account Setup'!P15=0,"na",'2_Account Setup'!P87/'2_Account Setup'!P15)))))</f>
        <v>na</v>
      </c>
      <c r="R35" s="619" t="str">
        <f>IF('2_Account Setup'!Q87="na","na",(IF('2_Account Setup'!Q15="na","na",(IF('2_Account Setup'!Q15=0,"na",'2_Account Setup'!Q87/'2_Account Setup'!Q15)))))</f>
        <v>na</v>
      </c>
      <c r="S35"/>
      <c r="T35"/>
      <c r="U35"/>
      <c r="V35"/>
      <c r="W35"/>
      <c r="X35"/>
    </row>
    <row r="36" spans="2:24">
      <c r="B36" s="886"/>
      <c r="C36" s="30" t="s">
        <v>569</v>
      </c>
      <c r="D36" s="183" t="s">
        <v>570</v>
      </c>
      <c r="E36" s="79">
        <v>11.1</v>
      </c>
      <c r="F36" s="568">
        <v>7</v>
      </c>
      <c r="G36" s="588" t="str">
        <f>IF('2_Account Setup'!F65="na","na",(IF('2_Account Setup'!F41="na","na",(IF('2_Account Setup'!F41=0,"na",'2_Account Setup'!F65/'2_Account Setup'!F41)))))</f>
        <v>na</v>
      </c>
      <c r="H36" s="588" t="str">
        <f>IF('2_Account Setup'!G65="na","na",(IF('2_Account Setup'!G41="na","na",(IF('2_Account Setup'!G41=0,"na",'2_Account Setup'!G65/'2_Account Setup'!G41)))))</f>
        <v>na</v>
      </c>
      <c r="I36" s="588" t="str">
        <f>IF('2_Account Setup'!H65="na","na",(IF('2_Account Setup'!H41="na","na",(IF('2_Account Setup'!H41=0,"na",'2_Account Setup'!H65/'2_Account Setup'!H41)))))</f>
        <v>na</v>
      </c>
      <c r="J36" s="588" t="str">
        <f>IF('2_Account Setup'!I65="na","na",(IF('2_Account Setup'!I41="na","na",(IF('2_Account Setup'!I41=0,"na",'2_Account Setup'!I65/'2_Account Setup'!I41)))))</f>
        <v>na</v>
      </c>
      <c r="K36" s="588" t="str">
        <f>IF('2_Account Setup'!J65="na","na",(IF('2_Account Setup'!J41="na","na",(IF('2_Account Setup'!J41=0,"na",'2_Account Setup'!J65/'2_Account Setup'!J41)))))</f>
        <v>na</v>
      </c>
      <c r="L36" s="588" t="str">
        <f>IF('2_Account Setup'!K65="na","na",(IF('2_Account Setup'!K41="na","na",(IF('2_Account Setup'!K41=0,"na",'2_Account Setup'!K65/'2_Account Setup'!K41)))))</f>
        <v>na</v>
      </c>
      <c r="M36" s="588" t="str">
        <f>IF('2_Account Setup'!L65="na","na",(IF('2_Account Setup'!L41="na","na",(IF('2_Account Setup'!L41=0,"na",'2_Account Setup'!L65/'2_Account Setup'!L41)))))</f>
        <v>na</v>
      </c>
      <c r="N36" s="588" t="str">
        <f>IF('2_Account Setup'!M65="na","na",(IF('2_Account Setup'!M41="na","na",(IF('2_Account Setup'!M41=0,"na",'2_Account Setup'!M65/'2_Account Setup'!M41)))))</f>
        <v>na</v>
      </c>
      <c r="O36" s="588" t="str">
        <f>IF('2_Account Setup'!N65="na","na",(IF('2_Account Setup'!N41="na","na",(IF('2_Account Setup'!N41=0,"na",'2_Account Setup'!N65/'2_Account Setup'!N41)))))</f>
        <v>na</v>
      </c>
      <c r="P36" s="588" t="str">
        <f>IF('2_Account Setup'!O65="na","na",(IF('2_Account Setup'!O41="na","na",(IF('2_Account Setup'!O41=0,"na",'2_Account Setup'!O65/'2_Account Setup'!O41)))))</f>
        <v>na</v>
      </c>
      <c r="Q36" s="588" t="str">
        <f>IF('2_Account Setup'!P65="na","na",(IF('2_Account Setup'!P41="na","na",(IF('2_Account Setup'!P41=0,"na",'2_Account Setup'!P65/'2_Account Setup'!P41)))))</f>
        <v>na</v>
      </c>
      <c r="R36" s="610" t="str">
        <f>IF('2_Account Setup'!Q65="na","na",(IF('2_Account Setup'!Q41="na","na",(IF('2_Account Setup'!Q41=0,"na",'2_Account Setup'!Q65/'2_Account Setup'!Q41)))))</f>
        <v>na</v>
      </c>
      <c r="S36"/>
      <c r="T36"/>
      <c r="U36"/>
      <c r="V36"/>
      <c r="W36"/>
      <c r="X36"/>
    </row>
    <row r="37" spans="2:24">
      <c r="B37" s="886"/>
      <c r="C37" s="881" t="s">
        <v>571</v>
      </c>
      <c r="D37" s="414" t="s">
        <v>572</v>
      </c>
      <c r="E37" s="36"/>
      <c r="F37" s="70"/>
      <c r="G37" s="590"/>
      <c r="H37" s="590"/>
      <c r="I37" s="590"/>
      <c r="J37" s="590"/>
      <c r="K37" s="590"/>
      <c r="L37" s="590"/>
      <c r="M37" s="590"/>
      <c r="N37" s="590"/>
      <c r="O37" s="590"/>
      <c r="P37" s="590"/>
      <c r="Q37" s="590"/>
      <c r="R37" s="623"/>
      <c r="S37"/>
      <c r="T37"/>
      <c r="U37"/>
      <c r="V37"/>
      <c r="W37"/>
      <c r="X37"/>
    </row>
    <row r="38" spans="2:24">
      <c r="B38" s="886"/>
      <c r="C38" s="879"/>
      <c r="D38" s="44" t="s">
        <v>538</v>
      </c>
      <c r="E38" s="37" t="s">
        <v>122</v>
      </c>
      <c r="F38" s="532" t="s">
        <v>573</v>
      </c>
      <c r="G38" s="588" t="str">
        <f>IF('2_Account Setup'!F44="na","na",IF('2_Account Setup'!F44=0,"na",(IF('2_Account Setup'!F48="na","na",(IF('2_Account Setup'!F48=0,0,'2_Account Setup'!F44/SUM('2_Account Setup'!F44,'2_Account Setup'!F45)))))))</f>
        <v>na</v>
      </c>
      <c r="H38" s="588" t="str">
        <f>IF('2_Account Setup'!G44="na","na",IF('2_Account Setup'!G44=0,"na",(IF('2_Account Setup'!G48="na","na",(IF('2_Account Setup'!G48=0,0,'2_Account Setup'!G44/SUM('2_Account Setup'!G44,'2_Account Setup'!G45)))))))</f>
        <v>na</v>
      </c>
      <c r="I38" s="588" t="str">
        <f>IF('2_Account Setup'!H44="na","na",IF('2_Account Setup'!H44=0,"na",(IF('2_Account Setup'!H48="na","na",(IF('2_Account Setup'!H48=0,0,'2_Account Setup'!H44/SUM('2_Account Setup'!H44,'2_Account Setup'!H45)))))))</f>
        <v>na</v>
      </c>
      <c r="J38" s="588" t="str">
        <f>IF('2_Account Setup'!I44="na","na",IF('2_Account Setup'!I44=0,"na",(IF('2_Account Setup'!I48="na","na",(IF('2_Account Setup'!I48=0,0,'2_Account Setup'!I44/SUM('2_Account Setup'!I44,'2_Account Setup'!I45)))))))</f>
        <v>na</v>
      </c>
      <c r="K38" s="588" t="str">
        <f>IF('2_Account Setup'!J44="na","na",IF('2_Account Setup'!J44=0,"na",(IF('2_Account Setup'!J48="na","na",(IF('2_Account Setup'!J48=0,0,'2_Account Setup'!J44/SUM('2_Account Setup'!J44,'2_Account Setup'!J45)))))))</f>
        <v>na</v>
      </c>
      <c r="L38" s="588" t="str">
        <f>IF('2_Account Setup'!K44="na","na",IF('2_Account Setup'!K44=0,"na",(IF('2_Account Setup'!K48="na","na",(IF('2_Account Setup'!K48=0,0,'2_Account Setup'!K44/SUM('2_Account Setup'!K44,'2_Account Setup'!K45)))))))</f>
        <v>na</v>
      </c>
      <c r="M38" s="588" t="str">
        <f>IF('2_Account Setup'!L44="na","na",IF('2_Account Setup'!L44=0,"na",(IF('2_Account Setup'!L48="na","na",(IF('2_Account Setup'!L48=0,0,'2_Account Setup'!L44/SUM('2_Account Setup'!L44,'2_Account Setup'!L45)))))))</f>
        <v>na</v>
      </c>
      <c r="N38" s="588" t="str">
        <f>IF('2_Account Setup'!M44="na","na",IF('2_Account Setup'!M44=0,"na",(IF('2_Account Setup'!M48="na","na",(IF('2_Account Setup'!M48=0,0,'2_Account Setup'!M44/SUM('2_Account Setup'!M44,'2_Account Setup'!M45)))))))</f>
        <v>na</v>
      </c>
      <c r="O38" s="588" t="str">
        <f>IF('2_Account Setup'!N44="na","na",IF('2_Account Setup'!N44=0,"na",(IF('2_Account Setup'!N48="na","na",(IF('2_Account Setup'!N48=0,0,'2_Account Setup'!N44/SUM('2_Account Setup'!N44,'2_Account Setup'!N45)))))))</f>
        <v>na</v>
      </c>
      <c r="P38" s="588" t="str">
        <f>IF('2_Account Setup'!O44="na","na",IF('2_Account Setup'!O44=0,"na",(IF('2_Account Setup'!O48="na","na",(IF('2_Account Setup'!O48=0,0,'2_Account Setup'!O44/SUM('2_Account Setup'!O44,'2_Account Setup'!O45)))))))</f>
        <v>na</v>
      </c>
      <c r="Q38" s="588" t="str">
        <f>IF('2_Account Setup'!P44="na","na",IF('2_Account Setup'!P44=0,"na",(IF('2_Account Setup'!P48="na","na",(IF('2_Account Setup'!P48=0,0,'2_Account Setup'!P44/SUM('2_Account Setup'!P44,'2_Account Setup'!P45)))))))</f>
        <v>na</v>
      </c>
      <c r="R38" s="610" t="str">
        <f>IF('2_Account Setup'!Q44="na","na",IF('2_Account Setup'!Q44=0,"na",(IF('2_Account Setup'!Q48="na","na",(IF('2_Account Setup'!Q48=0,0,'2_Account Setup'!Q44/SUM('2_Account Setup'!Q44,'2_Account Setup'!Q45)))))))</f>
        <v>na</v>
      </c>
      <c r="S38"/>
      <c r="T38"/>
      <c r="U38"/>
      <c r="V38"/>
      <c r="W38"/>
      <c r="X38"/>
    </row>
    <row r="39" spans="2:24">
      <c r="B39" s="886"/>
      <c r="C39" s="879"/>
      <c r="D39" s="44" t="s">
        <v>540</v>
      </c>
      <c r="E39" s="37" t="s">
        <v>125</v>
      </c>
      <c r="F39" s="532" t="s">
        <v>573</v>
      </c>
      <c r="G39" s="588" t="str">
        <f>IF('2_Account Setup'!F45="na","na",IF('2_Account Setup'!F45=0,"na",(IF('2_Account Setup'!F48="na","na",(IF('2_Account Setup'!F48=0,0,'2_Account Setup'!F45/SUM('2_Account Setup'!F44,'2_Account Setup'!F45)))))))</f>
        <v>na</v>
      </c>
      <c r="H39" s="588" t="str">
        <f>IF('2_Account Setup'!G45="na","na",IF('2_Account Setup'!G45=0,"na",(IF('2_Account Setup'!G48="na","na",(IF('2_Account Setup'!G48=0,0,'2_Account Setup'!G45/SUM('2_Account Setup'!G44,'2_Account Setup'!G45)))))))</f>
        <v>na</v>
      </c>
      <c r="I39" s="588" t="str">
        <f>IF('2_Account Setup'!H45="na","na",IF('2_Account Setup'!H45=0,"na",(IF('2_Account Setup'!H48="na","na",(IF('2_Account Setup'!H48=0,0,'2_Account Setup'!H45/SUM('2_Account Setup'!H44,'2_Account Setup'!H45)))))))</f>
        <v>na</v>
      </c>
      <c r="J39" s="588" t="str">
        <f>IF('2_Account Setup'!I45="na","na",IF('2_Account Setup'!I45=0,"na",(IF('2_Account Setup'!I48="na","na",(IF('2_Account Setup'!I48=0,0,'2_Account Setup'!I45/SUM('2_Account Setup'!I44,'2_Account Setup'!I45)))))))</f>
        <v>na</v>
      </c>
      <c r="K39" s="588" t="str">
        <f>IF('2_Account Setup'!J45="na","na",IF('2_Account Setup'!J45=0,"na",(IF('2_Account Setup'!J48="na","na",(IF('2_Account Setup'!J48=0,0,'2_Account Setup'!J45/SUM('2_Account Setup'!J44,'2_Account Setup'!J45)))))))</f>
        <v>na</v>
      </c>
      <c r="L39" s="588" t="str">
        <f>IF('2_Account Setup'!K45="na","na",IF('2_Account Setup'!K45=0,"na",(IF('2_Account Setup'!K48="na","na",(IF('2_Account Setup'!K48=0,0,'2_Account Setup'!K45/SUM('2_Account Setup'!K44,'2_Account Setup'!K45)))))))</f>
        <v>na</v>
      </c>
      <c r="M39" s="588" t="str">
        <f>IF('2_Account Setup'!L45="na","na",IF('2_Account Setup'!L45=0,"na",(IF('2_Account Setup'!L48="na","na",(IF('2_Account Setup'!L48=0,0,'2_Account Setup'!L45/SUM('2_Account Setup'!L44,'2_Account Setup'!L45)))))))</f>
        <v>na</v>
      </c>
      <c r="N39" s="588" t="str">
        <f>IF('2_Account Setup'!M45="na","na",IF('2_Account Setup'!M45=0,"na",(IF('2_Account Setup'!M48="na","na",(IF('2_Account Setup'!M48=0,0,'2_Account Setup'!M45/SUM('2_Account Setup'!M44,'2_Account Setup'!M45)))))))</f>
        <v>na</v>
      </c>
      <c r="O39" s="588" t="str">
        <f>IF('2_Account Setup'!N45="na","na",IF('2_Account Setup'!N45=0,"na",(IF('2_Account Setup'!N48="na","na",(IF('2_Account Setup'!N48=0,0,'2_Account Setup'!N45/SUM('2_Account Setup'!N44,'2_Account Setup'!N45)))))))</f>
        <v>na</v>
      </c>
      <c r="P39" s="588" t="str">
        <f>IF('2_Account Setup'!O45="na","na",IF('2_Account Setup'!O45=0,"na",(IF('2_Account Setup'!O48="na","na",(IF('2_Account Setup'!O48=0,0,'2_Account Setup'!O45/SUM('2_Account Setup'!O44,'2_Account Setup'!O45)))))))</f>
        <v>na</v>
      </c>
      <c r="Q39" s="588" t="str">
        <f>IF('2_Account Setup'!P45="na","na",IF('2_Account Setup'!P45=0,"na",(IF('2_Account Setup'!P48="na","na",(IF('2_Account Setup'!P48=0,0,'2_Account Setup'!P45/SUM('2_Account Setup'!P44,'2_Account Setup'!P45)))))))</f>
        <v>na</v>
      </c>
      <c r="R39" s="610" t="str">
        <f>IF('2_Account Setup'!Q45="na","na",IF('2_Account Setup'!Q45=0,"na",(IF('2_Account Setup'!Q48="na","na",(IF('2_Account Setup'!Q48=0,0,'2_Account Setup'!Q45/SUM('2_Account Setup'!Q44,'2_Account Setup'!Q45)))))))</f>
        <v>na</v>
      </c>
      <c r="S39"/>
      <c r="T39"/>
      <c r="U39"/>
      <c r="V39"/>
      <c r="W39"/>
      <c r="X39"/>
    </row>
    <row r="40" spans="2:24">
      <c r="B40" s="886"/>
      <c r="C40" s="879"/>
      <c r="D40" s="372" t="s">
        <v>574</v>
      </c>
      <c r="E40" s="184" t="s">
        <v>128</v>
      </c>
      <c r="F40" s="569" t="s">
        <v>575</v>
      </c>
      <c r="G40" s="588" t="str">
        <f>IF('2_Account Setup'!F46="na","na",IF(SUM('2_Account Setup'!F46:F47)=0,"na",('2_Account Setup'!F46/SUM('2_Account Setup'!F46:F47))))</f>
        <v>na</v>
      </c>
      <c r="H40" s="588" t="str">
        <f>IF('2_Account Setup'!G46="na","na",IF(SUM('2_Account Setup'!G46:G47)=0,"na",('2_Account Setup'!G46/SUM('2_Account Setup'!G46:G47))))</f>
        <v>na</v>
      </c>
      <c r="I40" s="588" t="str">
        <f>IF('2_Account Setup'!H46="na","na",IF(SUM('2_Account Setup'!H46:H47)=0,"na",('2_Account Setup'!H46/SUM('2_Account Setup'!H46:H47))))</f>
        <v>na</v>
      </c>
      <c r="J40" s="588" t="str">
        <f>IF('2_Account Setup'!I46="na","na",IF(SUM('2_Account Setup'!I46:I47)=0,"na",('2_Account Setup'!I46/SUM('2_Account Setup'!I46:I47))))</f>
        <v>na</v>
      </c>
      <c r="K40" s="588" t="str">
        <f>IF('2_Account Setup'!J46="na","na",IF(SUM('2_Account Setup'!J46:J47)=0,"na",('2_Account Setup'!J46/SUM('2_Account Setup'!J46:J47))))</f>
        <v>na</v>
      </c>
      <c r="L40" s="588" t="str">
        <f>IF('2_Account Setup'!K46="na","na",IF(SUM('2_Account Setup'!K46:K47)=0,"na",('2_Account Setup'!K46/SUM('2_Account Setup'!K46:K47))))</f>
        <v>na</v>
      </c>
      <c r="M40" s="588" t="str">
        <f>IF('2_Account Setup'!L46="na","na",IF(SUM('2_Account Setup'!L46:L47)=0,"na",('2_Account Setup'!L46/SUM('2_Account Setup'!L46:L47))))</f>
        <v>na</v>
      </c>
      <c r="N40" s="588" t="str">
        <f>IF('2_Account Setup'!M46="na","na",IF(SUM('2_Account Setup'!M46:M47)=0,"na",('2_Account Setup'!M46/SUM('2_Account Setup'!M46:M47))))</f>
        <v>na</v>
      </c>
      <c r="O40" s="588" t="str">
        <f>IF('2_Account Setup'!N46="na","na",IF(SUM('2_Account Setup'!N46:N47)=0,"na",('2_Account Setup'!N46/SUM('2_Account Setup'!N46:N47))))</f>
        <v>na</v>
      </c>
      <c r="P40" s="588" t="str">
        <f>IF('2_Account Setup'!O46="na","na",IF(SUM('2_Account Setup'!O46:O47)=0,"na",('2_Account Setup'!O46/SUM('2_Account Setup'!O46:O47))))</f>
        <v>na</v>
      </c>
      <c r="Q40" s="588" t="str">
        <f>IF('2_Account Setup'!P46="na","na",IF(SUM('2_Account Setup'!P46:P47)=0,"na",('2_Account Setup'!P46/SUM('2_Account Setup'!P46:P47))))</f>
        <v>na</v>
      </c>
      <c r="R40" s="610" t="str">
        <f>IF('2_Account Setup'!Q46="na","na",IF(SUM('2_Account Setup'!Q46:Q47)=0,"na",('2_Account Setup'!Q46/SUM('2_Account Setup'!Q46:Q47))))</f>
        <v>na</v>
      </c>
      <c r="S40"/>
      <c r="T40"/>
      <c r="U40"/>
      <c r="V40"/>
      <c r="W40"/>
      <c r="X40"/>
    </row>
    <row r="41" spans="2:24">
      <c r="B41" s="886"/>
      <c r="C41" s="880"/>
      <c r="D41" s="74" t="s">
        <v>542</v>
      </c>
      <c r="E41" s="71" t="s">
        <v>131</v>
      </c>
      <c r="F41" s="570" t="s">
        <v>575</v>
      </c>
      <c r="G41" s="588" t="str">
        <f>IF('2_Account Setup'!F47="na","na",IF(SUM('2_Account Setup'!F46:F47)=0,"na",('2_Account Setup'!F47/SUM('2_Account Setup'!F46:F47))))</f>
        <v>na</v>
      </c>
      <c r="H41" s="588" t="str">
        <f>IF('2_Account Setup'!G47="na","na",IF(SUM('2_Account Setup'!G46:G47)=0,"na",('2_Account Setup'!G47/SUM('2_Account Setup'!G46:G47))))</f>
        <v>na</v>
      </c>
      <c r="I41" s="588" t="str">
        <f>IF('2_Account Setup'!H47="na","na",IF(SUM('2_Account Setup'!H46:H47)=0,"na",('2_Account Setup'!H47/SUM('2_Account Setup'!H46:H47))))</f>
        <v>na</v>
      </c>
      <c r="J41" s="588" t="str">
        <f>IF('2_Account Setup'!I47="na","na",IF(SUM('2_Account Setup'!I46:I47)=0,"na",('2_Account Setup'!I47/SUM('2_Account Setup'!I46:I47))))</f>
        <v>na</v>
      </c>
      <c r="K41" s="588" t="str">
        <f>IF('2_Account Setup'!J47="na","na",IF(SUM('2_Account Setup'!J46:J47)=0,"na",('2_Account Setup'!J47/SUM('2_Account Setup'!J46:J47))))</f>
        <v>na</v>
      </c>
      <c r="L41" s="588" t="str">
        <f>IF('2_Account Setup'!K47="na","na",IF(SUM('2_Account Setup'!K46:K47)=0,"na",('2_Account Setup'!K47/SUM('2_Account Setup'!K46:K47))))</f>
        <v>na</v>
      </c>
      <c r="M41" s="588" t="str">
        <f>IF('2_Account Setup'!L47="na","na",IF(SUM('2_Account Setup'!L46:L47)=0,"na",('2_Account Setup'!L47/SUM('2_Account Setup'!L46:L47))))</f>
        <v>na</v>
      </c>
      <c r="N41" s="588" t="str">
        <f>IF('2_Account Setup'!M47="na","na",IF(SUM('2_Account Setup'!M46:M47)=0,"na",('2_Account Setup'!M47/SUM('2_Account Setup'!M46:M47))))</f>
        <v>na</v>
      </c>
      <c r="O41" s="588" t="str">
        <f>IF('2_Account Setup'!N47="na","na",IF(SUM('2_Account Setup'!N46:N47)=0,"na",('2_Account Setup'!N47/SUM('2_Account Setup'!N46:N47))))</f>
        <v>na</v>
      </c>
      <c r="P41" s="588" t="str">
        <f>IF('2_Account Setup'!O47="na","na",IF(SUM('2_Account Setup'!O46:O47)=0,"na",('2_Account Setup'!O47/SUM('2_Account Setup'!O46:O47))))</f>
        <v>na</v>
      </c>
      <c r="Q41" s="588" t="str">
        <f>IF('2_Account Setup'!P47="na","na",IF(SUM('2_Account Setup'!P46:P47)=0,"na",('2_Account Setup'!P47/SUM('2_Account Setup'!P46:P47))))</f>
        <v>na</v>
      </c>
      <c r="R41" s="610" t="str">
        <f>IF('2_Account Setup'!Q47="na","na",IF(SUM('2_Account Setup'!Q46:Q47)=0,"na",('2_Account Setup'!Q47/SUM('2_Account Setup'!Q46:Q47))))</f>
        <v>na</v>
      </c>
      <c r="S41"/>
      <c r="T41"/>
      <c r="U41"/>
      <c r="V41"/>
      <c r="W41"/>
      <c r="X41"/>
    </row>
    <row r="42" spans="2:24">
      <c r="B42" s="886"/>
      <c r="C42" s="29" t="s">
        <v>576</v>
      </c>
      <c r="D42" s="2" t="s">
        <v>577</v>
      </c>
      <c r="E42" s="28">
        <v>8</v>
      </c>
      <c r="F42" s="352">
        <v>1</v>
      </c>
      <c r="G42" s="588" t="str">
        <f>IF('2_Account Setup'!F48="na","na",(IF('2_Account Setup'!F15="na","na",(IF('2_Account Setup'!F15=0,"na",'2_Account Setup'!F48/'2_Account Setup'!F15)))))</f>
        <v>na</v>
      </c>
      <c r="H42" s="588" t="str">
        <f>IF('2_Account Setup'!G48="na","na",(IF('2_Account Setup'!G15="na","na",(IF('2_Account Setup'!G15=0,"na",'2_Account Setup'!G48/'2_Account Setup'!G15)))))</f>
        <v>na</v>
      </c>
      <c r="I42" s="588" t="str">
        <f>IF('2_Account Setup'!H48="na","na",(IF('2_Account Setup'!H15="na","na",(IF('2_Account Setup'!H15=0,"na",'2_Account Setup'!H48/'2_Account Setup'!H15)))))</f>
        <v>na</v>
      </c>
      <c r="J42" s="588" t="str">
        <f>IF('2_Account Setup'!I48="na","na",(IF('2_Account Setup'!I15="na","na",(IF('2_Account Setup'!I15=0,"na",'2_Account Setup'!I48/'2_Account Setup'!I15)))))</f>
        <v>na</v>
      </c>
      <c r="K42" s="588" t="str">
        <f>IF('2_Account Setup'!J48="na","na",(IF('2_Account Setup'!J15="na","na",(IF('2_Account Setup'!J15=0,"na",'2_Account Setup'!J48/'2_Account Setup'!J15)))))</f>
        <v>na</v>
      </c>
      <c r="L42" s="588" t="str">
        <f>IF('2_Account Setup'!K48="na","na",(IF('2_Account Setup'!K15="na","na",(IF('2_Account Setup'!K15=0,"na",'2_Account Setup'!K48/'2_Account Setup'!K15)))))</f>
        <v>na</v>
      </c>
      <c r="M42" s="588" t="str">
        <f>IF('2_Account Setup'!L48="na","na",(IF('2_Account Setup'!L15="na","na",(IF('2_Account Setup'!L15=0,"na",'2_Account Setup'!L48/'2_Account Setup'!L15)))))</f>
        <v>na</v>
      </c>
      <c r="N42" s="588" t="str">
        <f>IF('2_Account Setup'!M48="na","na",(IF('2_Account Setup'!M15="na","na",(IF('2_Account Setup'!M15=0,"na",'2_Account Setup'!M48/'2_Account Setup'!M15)))))</f>
        <v>na</v>
      </c>
      <c r="O42" s="588" t="str">
        <f>IF('2_Account Setup'!N48="na","na",(IF('2_Account Setup'!N15="na","na",(IF('2_Account Setup'!N15=0,"na",'2_Account Setup'!N48/'2_Account Setup'!N15)))))</f>
        <v>na</v>
      </c>
      <c r="P42" s="588" t="str">
        <f>IF('2_Account Setup'!O48="na","na",(IF('2_Account Setup'!O15="na","na",(IF('2_Account Setup'!O15=0,"na",'2_Account Setup'!O48/'2_Account Setup'!O15)))))</f>
        <v>na</v>
      </c>
      <c r="Q42" s="588" t="str">
        <f>IF('2_Account Setup'!P48="na","na",(IF('2_Account Setup'!P15="na","na",(IF('2_Account Setup'!P15=0,"na",'2_Account Setup'!P48/'2_Account Setup'!P15)))))</f>
        <v>na</v>
      </c>
      <c r="R42" s="610" t="str">
        <f>IF('2_Account Setup'!Q48="na","na",(IF('2_Account Setup'!Q15="na","na",(IF('2_Account Setup'!Q15=0,"na",'2_Account Setup'!Q48/'2_Account Setup'!Q15)))))</f>
        <v>na</v>
      </c>
      <c r="S42"/>
      <c r="T42"/>
      <c r="U42"/>
      <c r="V42"/>
      <c r="W42"/>
      <c r="X42"/>
    </row>
    <row r="43" spans="2:24">
      <c r="B43" s="886"/>
      <c r="C43" s="29" t="s">
        <v>578</v>
      </c>
      <c r="D43" s="2" t="s">
        <v>579</v>
      </c>
      <c r="E43" s="28" t="s">
        <v>122</v>
      </c>
      <c r="F43" s="352" t="s">
        <v>55</v>
      </c>
      <c r="G43" s="588" t="str">
        <f>IF('2_Account Setup'!F44="na","na",(IF('2_Account Setup'!F11="na","na",(IF('2_Account Setup'!F11=0,"na",'2_Account Setup'!F44/'2_Account Setup'!F11)))))</f>
        <v>na</v>
      </c>
      <c r="H43" s="588" t="str">
        <f>IF('2_Account Setup'!G44="na","na",(IF('2_Account Setup'!G11="na","na",(IF('2_Account Setup'!G11=0,"na",'2_Account Setup'!G44/'2_Account Setup'!G11)))))</f>
        <v>na</v>
      </c>
      <c r="I43" s="588" t="str">
        <f>IF('2_Account Setup'!H44="na","na",(IF('2_Account Setup'!H11="na","na",(IF('2_Account Setup'!H11=0,"na",'2_Account Setup'!H44/'2_Account Setup'!H11)))))</f>
        <v>na</v>
      </c>
      <c r="J43" s="588" t="str">
        <f>IF('2_Account Setup'!I44="na","na",(IF('2_Account Setup'!I11="na","na",(IF('2_Account Setup'!I11=0,"na",'2_Account Setup'!I44/'2_Account Setup'!I11)))))</f>
        <v>na</v>
      </c>
      <c r="K43" s="588" t="str">
        <f>IF('2_Account Setup'!J44="na","na",(IF('2_Account Setup'!J11="na","na",(IF('2_Account Setup'!J11=0,"na",'2_Account Setup'!J44/'2_Account Setup'!J11)))))</f>
        <v>na</v>
      </c>
      <c r="L43" s="588" t="str">
        <f>IF('2_Account Setup'!K44="na","na",(IF('2_Account Setup'!K11="na","na",(IF('2_Account Setup'!K11=0,"na",'2_Account Setup'!K44/'2_Account Setup'!K11)))))</f>
        <v>na</v>
      </c>
      <c r="M43" s="588" t="str">
        <f>IF('2_Account Setup'!L44="na","na",(IF('2_Account Setup'!L11="na","na",(IF('2_Account Setup'!L11=0,"na",'2_Account Setup'!L44/'2_Account Setup'!L11)))))</f>
        <v>na</v>
      </c>
      <c r="N43" s="588" t="str">
        <f>IF('2_Account Setup'!M44="na","na",(IF('2_Account Setup'!M11="na","na",(IF('2_Account Setup'!M11=0,"na",'2_Account Setup'!M44/'2_Account Setup'!M11)))))</f>
        <v>na</v>
      </c>
      <c r="O43" s="588" t="str">
        <f>IF('2_Account Setup'!N44="na","na",(IF('2_Account Setup'!N11="na","na",(IF('2_Account Setup'!N11=0,"na",'2_Account Setup'!N44/'2_Account Setup'!N11)))))</f>
        <v>na</v>
      </c>
      <c r="P43" s="588" t="str">
        <f>IF('2_Account Setup'!O44="na","na",(IF('2_Account Setup'!O11="na","na",(IF('2_Account Setup'!O11=0,"na",'2_Account Setup'!O44/'2_Account Setup'!O11)))))</f>
        <v>na</v>
      </c>
      <c r="Q43" s="588" t="str">
        <f>IF('2_Account Setup'!P44="na","na",(IF('2_Account Setup'!P11="na","na",(IF('2_Account Setup'!P11=0,"na",'2_Account Setup'!P44/'2_Account Setup'!P11)))))</f>
        <v>na</v>
      </c>
      <c r="R43" s="610" t="str">
        <f>IF('2_Account Setup'!Q44="na","na",(IF('2_Account Setup'!Q11="na","na",(IF('2_Account Setup'!Q11=0,"na",'2_Account Setup'!Q44/'2_Account Setup'!Q11)))))</f>
        <v>na</v>
      </c>
      <c r="S43"/>
      <c r="T43"/>
      <c r="U43"/>
      <c r="V43"/>
      <c r="W43"/>
      <c r="X43"/>
    </row>
    <row r="44" spans="2:24">
      <c r="B44" s="886"/>
      <c r="C44" s="29" t="s">
        <v>580</v>
      </c>
      <c r="D44" s="45" t="s">
        <v>581</v>
      </c>
      <c r="E44" s="28" t="s">
        <v>125</v>
      </c>
      <c r="F44" s="352" t="s">
        <v>58</v>
      </c>
      <c r="G44" s="588" t="str">
        <f>IF('2_Account Setup'!F45="na","na",(IF('2_Account Setup'!F12="na","na",(IF('2_Account Setup'!F12=0,"na",'2_Account Setup'!F45/'2_Account Setup'!F12)))))</f>
        <v>na</v>
      </c>
      <c r="H44" s="588" t="str">
        <f>IF('2_Account Setup'!G45="na","na",(IF('2_Account Setup'!G12="na","na",(IF('2_Account Setup'!G12=0,"na",'2_Account Setup'!G45/'2_Account Setup'!G12)))))</f>
        <v>na</v>
      </c>
      <c r="I44" s="588" t="str">
        <f>IF('2_Account Setup'!H45="na","na",(IF('2_Account Setup'!H12="na","na",(IF('2_Account Setup'!H12=0,"na",'2_Account Setup'!H45/'2_Account Setup'!H12)))))</f>
        <v>na</v>
      </c>
      <c r="J44" s="588" t="str">
        <f>IF('2_Account Setup'!I45="na","na",(IF('2_Account Setup'!I12="na","na",(IF('2_Account Setup'!I12=0,"na",'2_Account Setup'!I45/'2_Account Setup'!I12)))))</f>
        <v>na</v>
      </c>
      <c r="K44" s="588" t="str">
        <f>IF('2_Account Setup'!J45="na","na",(IF('2_Account Setup'!J12="na","na",(IF('2_Account Setup'!J12=0,"na",'2_Account Setup'!J45/'2_Account Setup'!J12)))))</f>
        <v>na</v>
      </c>
      <c r="L44" s="588" t="str">
        <f>IF('2_Account Setup'!K45="na","na",(IF('2_Account Setup'!K12="na","na",(IF('2_Account Setup'!K12=0,"na",'2_Account Setup'!K45/'2_Account Setup'!K12)))))</f>
        <v>na</v>
      </c>
      <c r="M44" s="588" t="str">
        <f>IF('2_Account Setup'!L45="na","na",(IF('2_Account Setup'!L12="na","na",(IF('2_Account Setup'!L12=0,"na",'2_Account Setup'!L45/'2_Account Setup'!L12)))))</f>
        <v>na</v>
      </c>
      <c r="N44" s="588" t="str">
        <f>IF('2_Account Setup'!M45="na","na",(IF('2_Account Setup'!M12="na","na",(IF('2_Account Setup'!M12=0,"na",'2_Account Setup'!M45/'2_Account Setup'!M12)))))</f>
        <v>na</v>
      </c>
      <c r="O44" s="588" t="str">
        <f>IF('2_Account Setup'!N45="na","na",(IF('2_Account Setup'!N12="na","na",(IF('2_Account Setup'!N12=0,"na",'2_Account Setup'!N45/'2_Account Setup'!N12)))))</f>
        <v>na</v>
      </c>
      <c r="P44" s="588" t="str">
        <f>IF('2_Account Setup'!O45="na","na",(IF('2_Account Setup'!O12="na","na",(IF('2_Account Setup'!O12=0,"na",'2_Account Setup'!O45/'2_Account Setup'!O12)))))</f>
        <v>na</v>
      </c>
      <c r="Q44" s="588" t="str">
        <f>IF('2_Account Setup'!P45="na","na",(IF('2_Account Setup'!P12="na","na",(IF('2_Account Setup'!P12=0,"na",'2_Account Setup'!P45/'2_Account Setup'!P12)))))</f>
        <v>na</v>
      </c>
      <c r="R44" s="610" t="str">
        <f>IF('2_Account Setup'!Q45="na","na",(IF('2_Account Setup'!Q12="na","na",(IF('2_Account Setup'!Q12=0,"na",'2_Account Setup'!Q45/'2_Account Setup'!Q12)))))</f>
        <v>na</v>
      </c>
      <c r="S44"/>
      <c r="T44"/>
      <c r="U44"/>
      <c r="V44"/>
      <c r="W44"/>
      <c r="X44"/>
    </row>
    <row r="45" spans="2:24">
      <c r="B45" s="886"/>
      <c r="C45" s="30" t="s">
        <v>582</v>
      </c>
      <c r="D45" s="176" t="s">
        <v>583</v>
      </c>
      <c r="E45" s="79" t="s">
        <v>128</v>
      </c>
      <c r="F45" s="568" t="s">
        <v>61</v>
      </c>
      <c r="G45" s="588" t="str">
        <f>IF('2_Account Setup'!F46="na","na",(IF('2_Account Setup'!F13="na","na",(IF('2_Account Setup'!F13=0,"na",'2_Account Setup'!F46/'2_Account Setup'!F13)))))</f>
        <v>na</v>
      </c>
      <c r="H45" s="588" t="str">
        <f>IF('2_Account Setup'!G46="na","na",(IF('2_Account Setup'!G13="na","na",(IF('2_Account Setup'!G13=0,"na",'2_Account Setup'!G46/'2_Account Setup'!G13)))))</f>
        <v>na</v>
      </c>
      <c r="I45" s="588" t="str">
        <f>IF('2_Account Setup'!H46="na","na",(IF('2_Account Setup'!H13="na","na",(IF('2_Account Setup'!H13=0,"na",'2_Account Setup'!H46/'2_Account Setup'!H13)))))</f>
        <v>na</v>
      </c>
      <c r="J45" s="588" t="str">
        <f>IF('2_Account Setup'!I46="na","na",(IF('2_Account Setup'!I13="na","na",(IF('2_Account Setup'!I13=0,"na",'2_Account Setup'!I46/'2_Account Setup'!I13)))))</f>
        <v>na</v>
      </c>
      <c r="K45" s="588" t="str">
        <f>IF('2_Account Setup'!J46="na","na",(IF('2_Account Setup'!J13="na","na",(IF('2_Account Setup'!J13=0,"na",'2_Account Setup'!J46/'2_Account Setup'!J13)))))</f>
        <v>na</v>
      </c>
      <c r="L45" s="588" t="str">
        <f>IF('2_Account Setup'!K46="na","na",(IF('2_Account Setup'!K13="na","na",(IF('2_Account Setup'!K13=0,"na",'2_Account Setup'!K46/'2_Account Setup'!K13)))))</f>
        <v>na</v>
      </c>
      <c r="M45" s="588" t="str">
        <f>IF('2_Account Setup'!L46="na","na",(IF('2_Account Setup'!L13="na","na",(IF('2_Account Setup'!L13=0,"na",'2_Account Setup'!L46/'2_Account Setup'!L13)))))</f>
        <v>na</v>
      </c>
      <c r="N45" s="588" t="str">
        <f>IF('2_Account Setup'!M46="na","na",(IF('2_Account Setup'!M13="na","na",(IF('2_Account Setup'!M13=0,"na",'2_Account Setup'!M46/'2_Account Setup'!M13)))))</f>
        <v>na</v>
      </c>
      <c r="O45" s="588" t="str">
        <f>IF('2_Account Setup'!N46="na","na",(IF('2_Account Setup'!N13="na","na",(IF('2_Account Setup'!N13=0,"na",'2_Account Setup'!N46/'2_Account Setup'!N13)))))</f>
        <v>na</v>
      </c>
      <c r="P45" s="588" t="str">
        <f>IF('2_Account Setup'!O46="na","na",(IF('2_Account Setup'!O13="na","na",(IF('2_Account Setup'!O13=0,"na",'2_Account Setup'!O46/'2_Account Setup'!O13)))))</f>
        <v>na</v>
      </c>
      <c r="Q45" s="588" t="str">
        <f>IF('2_Account Setup'!P46="na","na",(IF('2_Account Setup'!P13="na","na",(IF('2_Account Setup'!P13=0,"na",'2_Account Setup'!P46/'2_Account Setup'!P13)))))</f>
        <v>na</v>
      </c>
      <c r="R45" s="610" t="str">
        <f>IF('2_Account Setup'!Q46="na","na",(IF('2_Account Setup'!Q13="na","na",(IF('2_Account Setup'!Q13=0,"na",'2_Account Setup'!Q46/'2_Account Setup'!Q13)))))</f>
        <v>na</v>
      </c>
      <c r="S45"/>
      <c r="T45"/>
      <c r="U45"/>
      <c r="V45"/>
      <c r="W45"/>
      <c r="X45"/>
    </row>
    <row r="46" spans="2:24">
      <c r="B46" s="886"/>
      <c r="C46" s="30" t="s">
        <v>584</v>
      </c>
      <c r="D46" s="176" t="s">
        <v>585</v>
      </c>
      <c r="E46" s="79" t="s">
        <v>131</v>
      </c>
      <c r="F46" s="568" t="s">
        <v>64</v>
      </c>
      <c r="G46" s="588" t="str">
        <f>IF('2_Account Setup'!F47="na","na",(IF('2_Account Setup'!F14="na","na",(IF('2_Account Setup'!F14=0,"na",'2_Account Setup'!F47/'2_Account Setup'!F14)))))</f>
        <v>na</v>
      </c>
      <c r="H46" s="588" t="str">
        <f>IF('2_Account Setup'!G47="na","na",(IF('2_Account Setup'!G14="na","na",(IF('2_Account Setup'!G14=0,"na",'2_Account Setup'!G47/'2_Account Setup'!G14)))))</f>
        <v>na</v>
      </c>
      <c r="I46" s="588" t="str">
        <f>IF('2_Account Setup'!H47="na","na",(IF('2_Account Setup'!H14="na","na",(IF('2_Account Setup'!H14=0,"na",'2_Account Setup'!H47/'2_Account Setup'!H14)))))</f>
        <v>na</v>
      </c>
      <c r="J46" s="588" t="str">
        <f>IF('2_Account Setup'!I47="na","na",(IF('2_Account Setup'!I14="na","na",(IF('2_Account Setup'!I14=0,"na",'2_Account Setup'!I47/'2_Account Setup'!I14)))))</f>
        <v>na</v>
      </c>
      <c r="K46" s="588" t="str">
        <f>IF('2_Account Setup'!J47="na","na",(IF('2_Account Setup'!J14="na","na",(IF('2_Account Setup'!J14=0,"na",'2_Account Setup'!J47/'2_Account Setup'!J14)))))</f>
        <v>na</v>
      </c>
      <c r="L46" s="588" t="str">
        <f>IF('2_Account Setup'!K47="na","na",(IF('2_Account Setup'!K14="na","na",(IF('2_Account Setup'!K14=0,"na",'2_Account Setup'!K47/'2_Account Setup'!K14)))))</f>
        <v>na</v>
      </c>
      <c r="M46" s="588" t="str">
        <f>IF('2_Account Setup'!L47="na","na",(IF('2_Account Setup'!L14="na","na",(IF('2_Account Setup'!L14=0,"na",'2_Account Setup'!L47/'2_Account Setup'!L14)))))</f>
        <v>na</v>
      </c>
      <c r="N46" s="588" t="str">
        <f>IF('2_Account Setup'!M47="na","na",(IF('2_Account Setup'!M14="na","na",(IF('2_Account Setup'!M14=0,"na",'2_Account Setup'!M47/'2_Account Setup'!M14)))))</f>
        <v>na</v>
      </c>
      <c r="O46" s="588" t="str">
        <f>IF('2_Account Setup'!N47="na","na",(IF('2_Account Setup'!N14="na","na",(IF('2_Account Setup'!N14=0,"na",'2_Account Setup'!N47/'2_Account Setup'!N14)))))</f>
        <v>na</v>
      </c>
      <c r="P46" s="588" t="str">
        <f>IF('2_Account Setup'!O47="na","na",(IF('2_Account Setup'!O14="na","na",(IF('2_Account Setup'!O14=0,"na",'2_Account Setup'!O47/'2_Account Setup'!O14)))))</f>
        <v>na</v>
      </c>
      <c r="Q46" s="588" t="str">
        <f>IF('2_Account Setup'!P47="na","na",(IF('2_Account Setup'!P14="na","na",(IF('2_Account Setup'!P14=0,"na",'2_Account Setup'!P47/'2_Account Setup'!P14)))))</f>
        <v>na</v>
      </c>
      <c r="R46" s="610" t="str">
        <f>IF('2_Account Setup'!Q47="na","na",(IF('2_Account Setup'!Q14="na","na",(IF('2_Account Setup'!Q14=0,"na",'2_Account Setup'!Q47/'2_Account Setup'!Q14)))))</f>
        <v>na</v>
      </c>
      <c r="S46"/>
      <c r="T46"/>
      <c r="U46"/>
      <c r="V46"/>
      <c r="W46"/>
      <c r="X46"/>
    </row>
    <row r="47" spans="2:24">
      <c r="B47" s="886"/>
      <c r="C47" s="882" t="s">
        <v>586</v>
      </c>
      <c r="D47" s="415" t="s">
        <v>587</v>
      </c>
      <c r="E47" s="36"/>
      <c r="F47" s="70"/>
      <c r="G47" s="590"/>
      <c r="H47" s="590"/>
      <c r="I47" s="590"/>
      <c r="J47" s="590"/>
      <c r="K47" s="590"/>
      <c r="L47" s="590"/>
      <c r="M47" s="590"/>
      <c r="N47" s="590"/>
      <c r="O47" s="590"/>
      <c r="P47" s="590"/>
      <c r="Q47" s="590"/>
      <c r="R47" s="623"/>
      <c r="S47"/>
      <c r="T47"/>
      <c r="U47"/>
      <c r="V47"/>
      <c r="W47"/>
      <c r="X47"/>
    </row>
    <row r="48" spans="2:24">
      <c r="B48" s="886"/>
      <c r="C48" s="883"/>
      <c r="D48" s="44" t="s">
        <v>72</v>
      </c>
      <c r="E48" s="37" t="s">
        <v>137</v>
      </c>
      <c r="F48" s="532">
        <v>9</v>
      </c>
      <c r="G48" s="588">
        <f>IF('2_Account Setup'!F50="na","na",(IF('2_Account Setup'!F$58="na","na",(IF('2_Account Setup'!F$58=0,0,'2_Account Setup'!F50/'2_Account Setup'!F$58)))))</f>
        <v>0</v>
      </c>
      <c r="H48" s="588">
        <f>IF('2_Account Setup'!G50="na","na",(IF('2_Account Setup'!G$58="na","na",(IF('2_Account Setup'!G$58=0,0,'2_Account Setup'!G50/'2_Account Setup'!G$58)))))</f>
        <v>0</v>
      </c>
      <c r="I48" s="588">
        <f>IF('2_Account Setup'!H50="na","na",(IF('2_Account Setup'!H$58="na","na",(IF('2_Account Setup'!H$58=0,0,'2_Account Setup'!H50/'2_Account Setup'!H$58)))))</f>
        <v>0</v>
      </c>
      <c r="J48" s="588">
        <f>IF('2_Account Setup'!I50="na","na",(IF('2_Account Setup'!I$58="na","na",(IF('2_Account Setup'!I$58=0,0,'2_Account Setup'!I50/'2_Account Setup'!I$58)))))</f>
        <v>0</v>
      </c>
      <c r="K48" s="588">
        <f>IF('2_Account Setup'!J50="na","na",(IF('2_Account Setup'!J$58="na","na",(IF('2_Account Setup'!J$58=0,0,'2_Account Setup'!J50/'2_Account Setup'!J$58)))))</f>
        <v>0</v>
      </c>
      <c r="L48" s="588">
        <f>IF('2_Account Setup'!K50="na","na",(IF('2_Account Setup'!K$58="na","na",(IF('2_Account Setup'!K$58=0,0,'2_Account Setup'!K50/'2_Account Setup'!K$58)))))</f>
        <v>0</v>
      </c>
      <c r="M48" s="588">
        <f>IF('2_Account Setup'!L50="na","na",(IF('2_Account Setup'!L$58="na","na",(IF('2_Account Setup'!L$58=0,0,'2_Account Setup'!L50/'2_Account Setup'!L$58)))))</f>
        <v>0</v>
      </c>
      <c r="N48" s="588">
        <f>IF('2_Account Setup'!M50="na","na",(IF('2_Account Setup'!M$58="na","na",(IF('2_Account Setup'!M$58=0,0,'2_Account Setup'!M50/'2_Account Setup'!M$58)))))</f>
        <v>0</v>
      </c>
      <c r="O48" s="588">
        <f>IF('2_Account Setup'!N50="na","na",(IF('2_Account Setup'!N$58="na","na",(IF('2_Account Setup'!N$58=0,0,'2_Account Setup'!N50/'2_Account Setup'!N$58)))))</f>
        <v>0</v>
      </c>
      <c r="P48" s="588">
        <f>IF('2_Account Setup'!O50="na","na",(IF('2_Account Setup'!O$58="na","na",(IF('2_Account Setup'!O$58=0,0,'2_Account Setup'!O50/'2_Account Setup'!O$58)))))</f>
        <v>0</v>
      </c>
      <c r="Q48" s="588">
        <f>IF('2_Account Setup'!P50="na","na",(IF('2_Account Setup'!P$58="na","na",(IF('2_Account Setup'!P$58=0,0,'2_Account Setup'!P50/'2_Account Setup'!P$58)))))</f>
        <v>0</v>
      </c>
      <c r="R48" s="610">
        <f>IF('2_Account Setup'!Q50="na","na",(IF('2_Account Setup'!Q$58="na","na",(IF('2_Account Setup'!Q$58=0,0,'2_Account Setup'!Q50/'2_Account Setup'!Q$58)))))</f>
        <v>0</v>
      </c>
      <c r="S48"/>
      <c r="T48"/>
      <c r="U48"/>
      <c r="V48"/>
      <c r="W48"/>
      <c r="X48"/>
    </row>
    <row r="49" spans="2:24">
      <c r="B49" s="886"/>
      <c r="C49" s="883"/>
      <c r="D49" s="44" t="s">
        <v>75</v>
      </c>
      <c r="E49" s="37" t="s">
        <v>139</v>
      </c>
      <c r="F49" s="532">
        <v>9</v>
      </c>
      <c r="G49" s="588">
        <f>IF('2_Account Setup'!F51="na","na",(IF('2_Account Setup'!F$58="na","na",(IF('2_Account Setup'!F$58=0,0,'2_Account Setup'!F51/'2_Account Setup'!F$58)))))</f>
        <v>0</v>
      </c>
      <c r="H49" s="588">
        <f>IF('2_Account Setup'!G51="na","na",(IF('2_Account Setup'!G$58="na","na",(IF('2_Account Setup'!G$58=0,0,'2_Account Setup'!G51/'2_Account Setup'!G$58)))))</f>
        <v>0</v>
      </c>
      <c r="I49" s="588">
        <f>IF('2_Account Setup'!H51="na","na",(IF('2_Account Setup'!H$58="na","na",(IF('2_Account Setup'!H$58=0,0,'2_Account Setup'!H51/'2_Account Setup'!H$58)))))</f>
        <v>0</v>
      </c>
      <c r="J49" s="588">
        <f>IF('2_Account Setup'!I51="na","na",(IF('2_Account Setup'!I$58="na","na",(IF('2_Account Setup'!I$58=0,0,'2_Account Setup'!I51/'2_Account Setup'!I$58)))))</f>
        <v>0</v>
      </c>
      <c r="K49" s="588">
        <f>IF('2_Account Setup'!J51="na","na",(IF('2_Account Setup'!J$58="na","na",(IF('2_Account Setup'!J$58=0,0,'2_Account Setup'!J51/'2_Account Setup'!J$58)))))</f>
        <v>0</v>
      </c>
      <c r="L49" s="588">
        <f>IF('2_Account Setup'!K51="na","na",(IF('2_Account Setup'!K$58="na","na",(IF('2_Account Setup'!K$58=0,0,'2_Account Setup'!K51/'2_Account Setup'!K$58)))))</f>
        <v>0</v>
      </c>
      <c r="M49" s="588">
        <f>IF('2_Account Setup'!L51="na","na",(IF('2_Account Setup'!L$58="na","na",(IF('2_Account Setup'!L$58=0,0,'2_Account Setup'!L51/'2_Account Setup'!L$58)))))</f>
        <v>0</v>
      </c>
      <c r="N49" s="588">
        <f>IF('2_Account Setup'!M51="na","na",(IF('2_Account Setup'!M$58="na","na",(IF('2_Account Setup'!M$58=0,0,'2_Account Setup'!M51/'2_Account Setup'!M$58)))))</f>
        <v>0</v>
      </c>
      <c r="O49" s="588">
        <f>IF('2_Account Setup'!N51="na","na",(IF('2_Account Setup'!N$58="na","na",(IF('2_Account Setup'!N$58=0,0,'2_Account Setup'!N51/'2_Account Setup'!N$58)))))</f>
        <v>0</v>
      </c>
      <c r="P49" s="588">
        <f>IF('2_Account Setup'!O51="na","na",(IF('2_Account Setup'!O$58="na","na",(IF('2_Account Setup'!O$58=0,0,'2_Account Setup'!O51/'2_Account Setup'!O$58)))))</f>
        <v>0</v>
      </c>
      <c r="Q49" s="588">
        <f>IF('2_Account Setup'!P51="na","na",(IF('2_Account Setup'!P$58="na","na",(IF('2_Account Setup'!P$58=0,0,'2_Account Setup'!P51/'2_Account Setup'!P$58)))))</f>
        <v>0</v>
      </c>
      <c r="R49" s="610">
        <f>IF('2_Account Setup'!Q51="na","na",(IF('2_Account Setup'!Q$58="na","na",(IF('2_Account Setup'!Q$58=0,0,'2_Account Setup'!Q51/'2_Account Setup'!Q$58)))))</f>
        <v>0</v>
      </c>
      <c r="S49"/>
      <c r="T49"/>
      <c r="U49"/>
      <c r="V49"/>
      <c r="W49"/>
      <c r="X49"/>
    </row>
    <row r="50" spans="2:24">
      <c r="B50" s="886"/>
      <c r="C50" s="883"/>
      <c r="D50" s="44" t="s">
        <v>545</v>
      </c>
      <c r="E50" s="37" t="s">
        <v>140</v>
      </c>
      <c r="F50" s="532">
        <v>9</v>
      </c>
      <c r="G50" s="588">
        <f>IF('2_Account Setup'!F52="na","na",(IF('2_Account Setup'!F$58="na","na",(IF('2_Account Setup'!F$58=0,0,'2_Account Setup'!F52/'2_Account Setup'!F$58)))))</f>
        <v>0</v>
      </c>
      <c r="H50" s="588">
        <f>IF('2_Account Setup'!G52="na","na",(IF('2_Account Setup'!G$58="na","na",(IF('2_Account Setup'!G$58=0,0,'2_Account Setup'!G52/'2_Account Setup'!G$58)))))</f>
        <v>0</v>
      </c>
      <c r="I50" s="588">
        <f>IF('2_Account Setup'!H52="na","na",(IF('2_Account Setup'!H$58="na","na",(IF('2_Account Setup'!H$58=0,0,'2_Account Setup'!H52/'2_Account Setup'!H$58)))))</f>
        <v>0</v>
      </c>
      <c r="J50" s="588">
        <f>IF('2_Account Setup'!I52="na","na",(IF('2_Account Setup'!I$58="na","na",(IF('2_Account Setup'!I$58=0,0,'2_Account Setup'!I52/'2_Account Setup'!I$58)))))</f>
        <v>0</v>
      </c>
      <c r="K50" s="588">
        <f>IF('2_Account Setup'!J52="na","na",(IF('2_Account Setup'!J$58="na","na",(IF('2_Account Setup'!J$58=0,0,'2_Account Setup'!J52/'2_Account Setup'!J$58)))))</f>
        <v>0</v>
      </c>
      <c r="L50" s="588">
        <f>IF('2_Account Setup'!K52="na","na",(IF('2_Account Setup'!K$58="na","na",(IF('2_Account Setup'!K$58=0,0,'2_Account Setup'!K52/'2_Account Setup'!K$58)))))</f>
        <v>0</v>
      </c>
      <c r="M50" s="588">
        <f>IF('2_Account Setup'!L52="na","na",(IF('2_Account Setup'!L$58="na","na",(IF('2_Account Setup'!L$58=0,0,'2_Account Setup'!L52/'2_Account Setup'!L$58)))))</f>
        <v>0</v>
      </c>
      <c r="N50" s="588">
        <f>IF('2_Account Setup'!M52="na","na",(IF('2_Account Setup'!M$58="na","na",(IF('2_Account Setup'!M$58=0,0,'2_Account Setup'!M52/'2_Account Setup'!M$58)))))</f>
        <v>0</v>
      </c>
      <c r="O50" s="588">
        <f>IF('2_Account Setup'!N52="na","na",(IF('2_Account Setup'!N$58="na","na",(IF('2_Account Setup'!N$58=0,0,'2_Account Setup'!N52/'2_Account Setup'!N$58)))))</f>
        <v>0</v>
      </c>
      <c r="P50" s="588">
        <f>IF('2_Account Setup'!O52="na","na",(IF('2_Account Setup'!O$58="na","na",(IF('2_Account Setup'!O$58=0,0,'2_Account Setup'!O52/'2_Account Setup'!O$58)))))</f>
        <v>0</v>
      </c>
      <c r="Q50" s="588">
        <f>IF('2_Account Setup'!P52="na","na",(IF('2_Account Setup'!P$58="na","na",(IF('2_Account Setup'!P$58=0,0,'2_Account Setup'!P52/'2_Account Setup'!P$58)))))</f>
        <v>0</v>
      </c>
      <c r="R50" s="610">
        <f>IF('2_Account Setup'!Q52="na","na",(IF('2_Account Setup'!Q$58="na","na",(IF('2_Account Setup'!Q$58=0,0,'2_Account Setup'!Q52/'2_Account Setup'!Q$58)))))</f>
        <v>0</v>
      </c>
      <c r="S50"/>
      <c r="T50"/>
      <c r="U50"/>
      <c r="V50"/>
      <c r="W50"/>
      <c r="X50"/>
    </row>
    <row r="51" spans="2:24">
      <c r="B51" s="886"/>
      <c r="C51" s="883"/>
      <c r="D51" s="44" t="s">
        <v>142</v>
      </c>
      <c r="E51" s="37" t="s">
        <v>141</v>
      </c>
      <c r="F51" s="532">
        <v>9</v>
      </c>
      <c r="G51" s="588">
        <f>IF('2_Account Setup'!F53="na","na",(IF('2_Account Setup'!F$58="na","na",(IF('2_Account Setup'!F$58=0,0,'2_Account Setup'!F53/'2_Account Setup'!F$58)))))</f>
        <v>0</v>
      </c>
      <c r="H51" s="588">
        <f>IF('2_Account Setup'!G53="na","na",(IF('2_Account Setup'!G$58="na","na",(IF('2_Account Setup'!G$58=0,0,'2_Account Setup'!G53/'2_Account Setup'!G$58)))))</f>
        <v>0</v>
      </c>
      <c r="I51" s="588">
        <f>IF('2_Account Setup'!H53="na","na",(IF('2_Account Setup'!H$58="na","na",(IF('2_Account Setup'!H$58=0,0,'2_Account Setup'!H53/'2_Account Setup'!H$58)))))</f>
        <v>0</v>
      </c>
      <c r="J51" s="588">
        <f>IF('2_Account Setup'!I53="na","na",(IF('2_Account Setup'!I$58="na","na",(IF('2_Account Setup'!I$58=0,0,'2_Account Setup'!I53/'2_Account Setup'!I$58)))))</f>
        <v>0</v>
      </c>
      <c r="K51" s="588">
        <f>IF('2_Account Setup'!J53="na","na",(IF('2_Account Setup'!J$58="na","na",(IF('2_Account Setup'!J$58=0,0,'2_Account Setup'!J53/'2_Account Setup'!J$58)))))</f>
        <v>0</v>
      </c>
      <c r="L51" s="588">
        <f>IF('2_Account Setup'!K53="na","na",(IF('2_Account Setup'!K$58="na","na",(IF('2_Account Setup'!K$58=0,0,'2_Account Setup'!K53/'2_Account Setup'!K$58)))))</f>
        <v>0</v>
      </c>
      <c r="M51" s="588">
        <f>IF('2_Account Setup'!L53="na","na",(IF('2_Account Setup'!L$58="na","na",(IF('2_Account Setup'!L$58=0,0,'2_Account Setup'!L53/'2_Account Setup'!L$58)))))</f>
        <v>0</v>
      </c>
      <c r="N51" s="588">
        <f>IF('2_Account Setup'!M53="na","na",(IF('2_Account Setup'!M$58="na","na",(IF('2_Account Setup'!M$58=0,0,'2_Account Setup'!M53/'2_Account Setup'!M$58)))))</f>
        <v>0</v>
      </c>
      <c r="O51" s="588">
        <f>IF('2_Account Setup'!N53="na","na",(IF('2_Account Setup'!N$58="na","na",(IF('2_Account Setup'!N$58=0,0,'2_Account Setup'!N53/'2_Account Setup'!N$58)))))</f>
        <v>0</v>
      </c>
      <c r="P51" s="588">
        <f>IF('2_Account Setup'!O53="na","na",(IF('2_Account Setup'!O$58="na","na",(IF('2_Account Setup'!O$58=0,0,'2_Account Setup'!O53/'2_Account Setup'!O$58)))))</f>
        <v>0</v>
      </c>
      <c r="Q51" s="588">
        <f>IF('2_Account Setup'!P53="na","na",(IF('2_Account Setup'!P$58="na","na",(IF('2_Account Setup'!P$58=0,0,'2_Account Setup'!P53/'2_Account Setup'!P$58)))))</f>
        <v>0</v>
      </c>
      <c r="R51" s="610">
        <f>IF('2_Account Setup'!Q53="na","na",(IF('2_Account Setup'!Q$58="na","na",(IF('2_Account Setup'!Q$58=0,0,'2_Account Setup'!Q53/'2_Account Setup'!Q$58)))))</f>
        <v>0</v>
      </c>
      <c r="S51"/>
      <c r="T51"/>
      <c r="U51"/>
      <c r="V51"/>
      <c r="W51"/>
      <c r="X51"/>
    </row>
    <row r="52" spans="2:24">
      <c r="B52" s="886"/>
      <c r="C52" s="883"/>
      <c r="D52" s="44" t="s">
        <v>84</v>
      </c>
      <c r="E52" s="37" t="s">
        <v>143</v>
      </c>
      <c r="F52" s="532">
        <v>9</v>
      </c>
      <c r="G52" s="588">
        <f>IF('2_Account Setup'!F54="na","na",(IF('2_Account Setup'!F$58="na","na",(IF('2_Account Setup'!F$58=0,0,'2_Account Setup'!F54/'2_Account Setup'!F$58)))))</f>
        <v>0</v>
      </c>
      <c r="H52" s="588">
        <f>IF('2_Account Setup'!G54="na","na",(IF('2_Account Setup'!G$58="na","na",(IF('2_Account Setup'!G$58=0,0,'2_Account Setup'!G54/'2_Account Setup'!G$58)))))</f>
        <v>0</v>
      </c>
      <c r="I52" s="588">
        <f>IF('2_Account Setup'!H54="na","na",(IF('2_Account Setup'!H$58="na","na",(IF('2_Account Setup'!H$58=0,0,'2_Account Setup'!H54/'2_Account Setup'!H$58)))))</f>
        <v>0</v>
      </c>
      <c r="J52" s="588">
        <f>IF('2_Account Setup'!I54="na","na",(IF('2_Account Setup'!I$58="na","na",(IF('2_Account Setup'!I$58=0,0,'2_Account Setup'!I54/'2_Account Setup'!I$58)))))</f>
        <v>0</v>
      </c>
      <c r="K52" s="588">
        <f>IF('2_Account Setup'!J54="na","na",(IF('2_Account Setup'!J$58="na","na",(IF('2_Account Setup'!J$58=0,0,'2_Account Setup'!J54/'2_Account Setup'!J$58)))))</f>
        <v>0</v>
      </c>
      <c r="L52" s="588">
        <f>IF('2_Account Setup'!K54="na","na",(IF('2_Account Setup'!K$58="na","na",(IF('2_Account Setup'!K$58=0,0,'2_Account Setup'!K54/'2_Account Setup'!K$58)))))</f>
        <v>0</v>
      </c>
      <c r="M52" s="588">
        <f>IF('2_Account Setup'!L54="na","na",(IF('2_Account Setup'!L$58="na","na",(IF('2_Account Setup'!L$58=0,0,'2_Account Setup'!L54/'2_Account Setup'!L$58)))))</f>
        <v>0</v>
      </c>
      <c r="N52" s="588">
        <f>IF('2_Account Setup'!M54="na","na",(IF('2_Account Setup'!M$58="na","na",(IF('2_Account Setup'!M$58=0,0,'2_Account Setup'!M54/'2_Account Setup'!M$58)))))</f>
        <v>0</v>
      </c>
      <c r="O52" s="588">
        <f>IF('2_Account Setup'!N54="na","na",(IF('2_Account Setup'!N$58="na","na",(IF('2_Account Setup'!N$58=0,0,'2_Account Setup'!N54/'2_Account Setup'!N$58)))))</f>
        <v>0</v>
      </c>
      <c r="P52" s="588">
        <f>IF('2_Account Setup'!O54="na","na",(IF('2_Account Setup'!O$58="na","na",(IF('2_Account Setup'!O$58=0,0,'2_Account Setup'!O54/'2_Account Setup'!O$58)))))</f>
        <v>0</v>
      </c>
      <c r="Q52" s="588">
        <f>IF('2_Account Setup'!P54="na","na",(IF('2_Account Setup'!P$58="na","na",(IF('2_Account Setup'!P$58=0,0,'2_Account Setup'!P54/'2_Account Setup'!P$58)))))</f>
        <v>0</v>
      </c>
      <c r="R52" s="610">
        <f>IF('2_Account Setup'!Q54="na","na",(IF('2_Account Setup'!Q$58="na","na",(IF('2_Account Setup'!Q$58=0,0,'2_Account Setup'!Q54/'2_Account Setup'!Q$58)))))</f>
        <v>0</v>
      </c>
      <c r="S52"/>
      <c r="T52"/>
      <c r="U52"/>
      <c r="V52"/>
      <c r="W52"/>
      <c r="X52"/>
    </row>
    <row r="53" spans="2:24">
      <c r="B53" s="886"/>
      <c r="C53" s="893"/>
      <c r="D53" s="373" t="s">
        <v>104</v>
      </c>
      <c r="E53" s="374">
        <v>9.1999999999999993</v>
      </c>
      <c r="F53" s="571">
        <v>9</v>
      </c>
      <c r="G53" s="588">
        <f>IF('2_Account Setup'!F56="na","na",(IF('2_Account Setup'!F$58="na","na",(IF('2_Account Setup'!F$58=0,0,'2_Account Setup'!F56/'2_Account Setup'!F$58)))))</f>
        <v>0</v>
      </c>
      <c r="H53" s="588">
        <f>IF('2_Account Setup'!G56="na","na",(IF('2_Account Setup'!G$58="na","na",(IF('2_Account Setup'!G$58=0,0,'2_Account Setup'!G56/'2_Account Setup'!G$58)))))</f>
        <v>0</v>
      </c>
      <c r="I53" s="588">
        <f>IF('2_Account Setup'!H56="na","na",(IF('2_Account Setup'!H$58="na","na",(IF('2_Account Setup'!H$58=0,0,'2_Account Setup'!H56/'2_Account Setup'!H$58)))))</f>
        <v>0</v>
      </c>
      <c r="J53" s="588">
        <f>IF('2_Account Setup'!I56="na","na",(IF('2_Account Setup'!I$58="na","na",(IF('2_Account Setup'!I$58=0,0,'2_Account Setup'!I56/'2_Account Setup'!I$58)))))</f>
        <v>0</v>
      </c>
      <c r="K53" s="588">
        <f>IF('2_Account Setup'!J56="na","na",(IF('2_Account Setup'!J$58="na","na",(IF('2_Account Setup'!J$58=0,0,'2_Account Setup'!J56/'2_Account Setup'!J$58)))))</f>
        <v>0</v>
      </c>
      <c r="L53" s="588">
        <f>IF('2_Account Setup'!K56="na","na",(IF('2_Account Setup'!K$58="na","na",(IF('2_Account Setup'!K$58=0,0,'2_Account Setup'!K56/'2_Account Setup'!K$58)))))</f>
        <v>0</v>
      </c>
      <c r="M53" s="588">
        <f>IF('2_Account Setup'!L56="na","na",(IF('2_Account Setup'!L$58="na","na",(IF('2_Account Setup'!L$58=0,0,'2_Account Setup'!L56/'2_Account Setup'!L$58)))))</f>
        <v>0</v>
      </c>
      <c r="N53" s="588">
        <f>IF('2_Account Setup'!M56="na","na",(IF('2_Account Setup'!M$58="na","na",(IF('2_Account Setup'!M$58=0,0,'2_Account Setup'!M56/'2_Account Setup'!M$58)))))</f>
        <v>0</v>
      </c>
      <c r="O53" s="588">
        <f>IF('2_Account Setup'!N56="na","na",(IF('2_Account Setup'!N$58="na","na",(IF('2_Account Setup'!N$58=0,0,'2_Account Setup'!N56/'2_Account Setup'!N$58)))))</f>
        <v>0</v>
      </c>
      <c r="P53" s="588">
        <f>IF('2_Account Setup'!O56="na","na",(IF('2_Account Setup'!O$58="na","na",(IF('2_Account Setup'!O$58=0,0,'2_Account Setup'!O56/'2_Account Setup'!O$58)))))</f>
        <v>0</v>
      </c>
      <c r="Q53" s="588">
        <f>IF('2_Account Setup'!P56="na","na",(IF('2_Account Setup'!P$58="na","na",(IF('2_Account Setup'!P$58=0,0,'2_Account Setup'!P56/'2_Account Setup'!P$58)))))</f>
        <v>0</v>
      </c>
      <c r="R53" s="610">
        <f>IF('2_Account Setup'!Q56="na","na",(IF('2_Account Setup'!Q$58="na","na",(IF('2_Account Setup'!Q$58=0,0,'2_Account Setup'!Q56/'2_Account Setup'!Q$58)))))</f>
        <v>0</v>
      </c>
      <c r="S53"/>
      <c r="T53"/>
      <c r="U53"/>
      <c r="V53"/>
      <c r="W53"/>
      <c r="X53"/>
    </row>
    <row r="54" spans="2:24">
      <c r="B54" s="886"/>
      <c r="C54" s="884"/>
      <c r="D54" s="46" t="s">
        <v>559</v>
      </c>
      <c r="E54" s="39">
        <v>9.3000000000000007</v>
      </c>
      <c r="F54" s="572">
        <v>9</v>
      </c>
      <c r="G54" s="588">
        <f>IF('2_Account Setup'!F57="na","na",(IF('2_Account Setup'!F$58="na","na",(IF('2_Account Setup'!F$58=0,0,'2_Account Setup'!F57/'2_Account Setup'!F$58)))))</f>
        <v>0</v>
      </c>
      <c r="H54" s="588">
        <f>IF('2_Account Setup'!G57="na","na",(IF('2_Account Setup'!G$58="na","na",(IF('2_Account Setup'!G$58=0,0,'2_Account Setup'!G57/'2_Account Setup'!G$58)))))</f>
        <v>0</v>
      </c>
      <c r="I54" s="588">
        <f>IF('2_Account Setup'!H57="na","na",(IF('2_Account Setup'!H$58="na","na",(IF('2_Account Setup'!H$58=0,0,'2_Account Setup'!H57/'2_Account Setup'!H$58)))))</f>
        <v>0</v>
      </c>
      <c r="J54" s="588">
        <f>IF('2_Account Setup'!I57="na","na",(IF('2_Account Setup'!I$58="na","na",(IF('2_Account Setup'!I$58=0,0,'2_Account Setup'!I57/'2_Account Setup'!I$58)))))</f>
        <v>0</v>
      </c>
      <c r="K54" s="588">
        <f>IF('2_Account Setup'!J57="na","na",(IF('2_Account Setup'!J$58="na","na",(IF('2_Account Setup'!J$58=0,0,'2_Account Setup'!J57/'2_Account Setup'!J$58)))))</f>
        <v>0</v>
      </c>
      <c r="L54" s="588">
        <f>IF('2_Account Setup'!K57="na","na",(IF('2_Account Setup'!K$58="na","na",(IF('2_Account Setup'!K$58=0,0,'2_Account Setup'!K57/'2_Account Setup'!K$58)))))</f>
        <v>0</v>
      </c>
      <c r="M54" s="588">
        <f>IF('2_Account Setup'!L57="na","na",(IF('2_Account Setup'!L$58="na","na",(IF('2_Account Setup'!L$58=0,0,'2_Account Setup'!L57/'2_Account Setup'!L$58)))))</f>
        <v>0</v>
      </c>
      <c r="N54" s="588">
        <f>IF('2_Account Setup'!M57="na","na",(IF('2_Account Setup'!M$58="na","na",(IF('2_Account Setup'!M$58=0,0,'2_Account Setup'!M57/'2_Account Setup'!M$58)))))</f>
        <v>0</v>
      </c>
      <c r="O54" s="588">
        <f>IF('2_Account Setup'!N57="na","na",(IF('2_Account Setup'!N$58="na","na",(IF('2_Account Setup'!N$58=0,0,'2_Account Setup'!N57/'2_Account Setup'!N$58)))))</f>
        <v>0</v>
      </c>
      <c r="P54" s="588">
        <f>IF('2_Account Setup'!O57="na","na",(IF('2_Account Setup'!O$58="na","na",(IF('2_Account Setup'!O$58=0,0,'2_Account Setup'!O57/'2_Account Setup'!O$58)))))</f>
        <v>0</v>
      </c>
      <c r="Q54" s="588">
        <f>IF('2_Account Setup'!P57="na","na",(IF('2_Account Setup'!P$58="na","na",(IF('2_Account Setup'!P$58=0,0,'2_Account Setup'!P57/'2_Account Setup'!P$58)))))</f>
        <v>0</v>
      </c>
      <c r="R54" s="610">
        <f>IF('2_Account Setup'!Q57="na","na",(IF('2_Account Setup'!Q$58="na","na",(IF('2_Account Setup'!Q$58=0,0,'2_Account Setup'!Q57/'2_Account Setup'!Q$58)))))</f>
        <v>0</v>
      </c>
      <c r="S54"/>
      <c r="T54"/>
      <c r="U54"/>
      <c r="V54"/>
      <c r="W54"/>
      <c r="X54"/>
    </row>
    <row r="55" spans="2:24">
      <c r="B55" s="886"/>
      <c r="C55" s="882" t="s">
        <v>588</v>
      </c>
      <c r="D55" s="415" t="s">
        <v>589</v>
      </c>
      <c r="E55" s="36"/>
      <c r="F55" s="70"/>
      <c r="G55" s="590"/>
      <c r="H55" s="590"/>
      <c r="I55" s="590"/>
      <c r="J55" s="590"/>
      <c r="K55" s="590"/>
      <c r="L55" s="590"/>
      <c r="M55" s="590"/>
      <c r="N55" s="590"/>
      <c r="O55" s="590"/>
      <c r="P55" s="590"/>
      <c r="Q55" s="590"/>
      <c r="R55" s="623"/>
      <c r="S55"/>
      <c r="T55"/>
      <c r="U55"/>
      <c r="V55"/>
      <c r="W55"/>
      <c r="X55"/>
    </row>
    <row r="56" spans="2:24">
      <c r="B56" s="886"/>
      <c r="C56" s="883"/>
      <c r="D56" s="44" t="s">
        <v>72</v>
      </c>
      <c r="E56" s="37" t="s">
        <v>137</v>
      </c>
      <c r="F56" s="532" t="s">
        <v>70</v>
      </c>
      <c r="G56" s="588" t="str">
        <f>IF('2_Account Setup'!F50="na","na",(IF('2_Account Setup'!F17="na","na",(IF('2_Account Setup'!F17=0,"na",'2_Account Setup'!F50/'2_Account Setup'!F17)))))</f>
        <v>na</v>
      </c>
      <c r="H56" s="588" t="str">
        <f>IF('2_Account Setup'!G50="na","na",(IF('2_Account Setup'!G17="na","na",(IF('2_Account Setup'!G17=0,"na",'2_Account Setup'!G50/'2_Account Setup'!G17)))))</f>
        <v>na</v>
      </c>
      <c r="I56" s="588" t="str">
        <f>IF('2_Account Setup'!H50="na","na",(IF('2_Account Setup'!H17="na","na",(IF('2_Account Setup'!H17=0,"na",'2_Account Setup'!H50/'2_Account Setup'!H17)))))</f>
        <v>na</v>
      </c>
      <c r="J56" s="588" t="str">
        <f>IF('2_Account Setup'!I50="na","na",(IF('2_Account Setup'!I17="na","na",(IF('2_Account Setup'!I17=0,"na",'2_Account Setup'!I50/'2_Account Setup'!I17)))))</f>
        <v>na</v>
      </c>
      <c r="K56" s="588" t="str">
        <f>IF('2_Account Setup'!J50="na","na",(IF('2_Account Setup'!J17="na","na",(IF('2_Account Setup'!J17=0,"na",'2_Account Setup'!J50/'2_Account Setup'!J17)))))</f>
        <v>na</v>
      </c>
      <c r="L56" s="588" t="str">
        <f>IF('2_Account Setup'!K50="na","na",(IF('2_Account Setup'!K17="na","na",(IF('2_Account Setup'!K17=0,"na",'2_Account Setup'!K50/'2_Account Setup'!K17)))))</f>
        <v>na</v>
      </c>
      <c r="M56" s="588" t="str">
        <f>IF('2_Account Setup'!L50="na","na",(IF('2_Account Setup'!L17="na","na",(IF('2_Account Setup'!L17=0,"na",'2_Account Setup'!L50/'2_Account Setup'!L17)))))</f>
        <v>na</v>
      </c>
      <c r="N56" s="588" t="str">
        <f>IF('2_Account Setup'!M50="na","na",(IF('2_Account Setup'!M17="na","na",(IF('2_Account Setup'!M17=0,"na",'2_Account Setup'!M50/'2_Account Setup'!M17)))))</f>
        <v>na</v>
      </c>
      <c r="O56" s="588" t="str">
        <f>IF('2_Account Setup'!N50="na","na",(IF('2_Account Setup'!N17="na","na",(IF('2_Account Setup'!N17=0,"na",'2_Account Setup'!N50/'2_Account Setup'!N17)))))</f>
        <v>na</v>
      </c>
      <c r="P56" s="588" t="str">
        <f>IF('2_Account Setup'!O50="na","na",(IF('2_Account Setup'!O17="na","na",(IF('2_Account Setup'!O17=0,"na",'2_Account Setup'!O50/'2_Account Setup'!O17)))))</f>
        <v>na</v>
      </c>
      <c r="Q56" s="588" t="str">
        <f>IF('2_Account Setup'!P50="na","na",(IF('2_Account Setup'!P17="na","na",(IF('2_Account Setup'!P17=0,"na",'2_Account Setup'!P50/'2_Account Setup'!P17)))))</f>
        <v>na</v>
      </c>
      <c r="R56" s="610" t="str">
        <f>IF('2_Account Setup'!Q50="na","na",(IF('2_Account Setup'!Q17="na","na",(IF('2_Account Setup'!Q17=0,"na",'2_Account Setup'!Q50/'2_Account Setup'!Q17)))))</f>
        <v>na</v>
      </c>
      <c r="S56"/>
      <c r="T56"/>
      <c r="U56"/>
      <c r="V56"/>
      <c r="W56"/>
      <c r="X56"/>
    </row>
    <row r="57" spans="2:24">
      <c r="B57" s="886"/>
      <c r="C57" s="883"/>
      <c r="D57" s="44" t="s">
        <v>75</v>
      </c>
      <c r="E57" s="37" t="s">
        <v>139</v>
      </c>
      <c r="F57" s="532" t="s">
        <v>73</v>
      </c>
      <c r="G57" s="588" t="str">
        <f>IF('2_Account Setup'!F51="na","na",(IF('2_Account Setup'!F18="na","na",(IF('2_Account Setup'!F18=0,"na",'2_Account Setup'!F51/'2_Account Setup'!F18)))))</f>
        <v>na</v>
      </c>
      <c r="H57" s="588" t="str">
        <f>IF('2_Account Setup'!G51="na","na",(IF('2_Account Setup'!G18="na","na",(IF('2_Account Setup'!G18=0,"na",'2_Account Setup'!G51/'2_Account Setup'!G18)))))</f>
        <v>na</v>
      </c>
      <c r="I57" s="588" t="str">
        <f>IF('2_Account Setup'!H51="na","na",(IF('2_Account Setup'!H18="na","na",(IF('2_Account Setup'!H18=0,"na",'2_Account Setup'!H51/'2_Account Setup'!H18)))))</f>
        <v>na</v>
      </c>
      <c r="J57" s="588" t="str">
        <f>IF('2_Account Setup'!I51="na","na",(IF('2_Account Setup'!I18="na","na",(IF('2_Account Setup'!I18=0,"na",'2_Account Setup'!I51/'2_Account Setup'!I18)))))</f>
        <v>na</v>
      </c>
      <c r="K57" s="588" t="str">
        <f>IF('2_Account Setup'!J51="na","na",(IF('2_Account Setup'!J18="na","na",(IF('2_Account Setup'!J18=0,"na",'2_Account Setup'!J51/'2_Account Setup'!J18)))))</f>
        <v>na</v>
      </c>
      <c r="L57" s="588" t="str">
        <f>IF('2_Account Setup'!K51="na","na",(IF('2_Account Setup'!K18="na","na",(IF('2_Account Setup'!K18=0,"na",'2_Account Setup'!K51/'2_Account Setup'!K18)))))</f>
        <v>na</v>
      </c>
      <c r="M57" s="588" t="str">
        <f>IF('2_Account Setup'!L51="na","na",(IF('2_Account Setup'!L18="na","na",(IF('2_Account Setup'!L18=0,"na",'2_Account Setup'!L51/'2_Account Setup'!L18)))))</f>
        <v>na</v>
      </c>
      <c r="N57" s="588" t="str">
        <f>IF('2_Account Setup'!M51="na","na",(IF('2_Account Setup'!M18="na","na",(IF('2_Account Setup'!M18=0,"na",'2_Account Setup'!M51/'2_Account Setup'!M18)))))</f>
        <v>na</v>
      </c>
      <c r="O57" s="588" t="str">
        <f>IF('2_Account Setup'!N51="na","na",(IF('2_Account Setup'!N18="na","na",(IF('2_Account Setup'!N18=0,"na",'2_Account Setup'!N51/'2_Account Setup'!N18)))))</f>
        <v>na</v>
      </c>
      <c r="P57" s="588" t="str">
        <f>IF('2_Account Setup'!O51="na","na",(IF('2_Account Setup'!O18="na","na",(IF('2_Account Setup'!O18=0,"na",'2_Account Setup'!O51/'2_Account Setup'!O18)))))</f>
        <v>na</v>
      </c>
      <c r="Q57" s="588" t="str">
        <f>IF('2_Account Setup'!P51="na","na",(IF('2_Account Setup'!P18="na","na",(IF('2_Account Setup'!P18=0,"na",'2_Account Setup'!P51/'2_Account Setup'!P18)))))</f>
        <v>na</v>
      </c>
      <c r="R57" s="610" t="str">
        <f>IF('2_Account Setup'!Q51="na","na",(IF('2_Account Setup'!Q18="na","na",(IF('2_Account Setup'!Q18=0,"na",'2_Account Setup'!Q51/'2_Account Setup'!Q18)))))</f>
        <v>na</v>
      </c>
      <c r="S57"/>
      <c r="T57"/>
      <c r="U57"/>
      <c r="V57"/>
      <c r="W57"/>
      <c r="X57"/>
    </row>
    <row r="58" spans="2:24">
      <c r="B58" s="886"/>
      <c r="C58" s="883"/>
      <c r="D58" s="44" t="s">
        <v>545</v>
      </c>
      <c r="E58" s="37" t="s">
        <v>140</v>
      </c>
      <c r="F58" s="532" t="s">
        <v>76</v>
      </c>
      <c r="G58" s="588" t="str">
        <f>IF('2_Account Setup'!F52="na","na",(IF('2_Account Setup'!F19="na","na",(IF('2_Account Setup'!F19=0,"na",'2_Account Setup'!F52/'2_Account Setup'!F19)))))</f>
        <v>na</v>
      </c>
      <c r="H58" s="588" t="str">
        <f>IF('2_Account Setup'!G52="na","na",(IF('2_Account Setup'!G19="na","na",(IF('2_Account Setup'!G19=0,"na",'2_Account Setup'!G52/'2_Account Setup'!G19)))))</f>
        <v>na</v>
      </c>
      <c r="I58" s="588" t="str">
        <f>IF('2_Account Setup'!H52="na","na",(IF('2_Account Setup'!H19="na","na",(IF('2_Account Setup'!H19=0,"na",'2_Account Setup'!H52/'2_Account Setup'!H19)))))</f>
        <v>na</v>
      </c>
      <c r="J58" s="588" t="str">
        <f>IF('2_Account Setup'!I52="na","na",(IF('2_Account Setup'!I19="na","na",(IF('2_Account Setup'!I19=0,"na",'2_Account Setup'!I52/'2_Account Setup'!I19)))))</f>
        <v>na</v>
      </c>
      <c r="K58" s="588" t="str">
        <f>IF('2_Account Setup'!J52="na","na",(IF('2_Account Setup'!J19="na","na",(IF('2_Account Setup'!J19=0,"na",'2_Account Setup'!J52/'2_Account Setup'!J19)))))</f>
        <v>na</v>
      </c>
      <c r="L58" s="588" t="str">
        <f>IF('2_Account Setup'!K52="na","na",(IF('2_Account Setup'!K19="na","na",(IF('2_Account Setup'!K19=0,"na",'2_Account Setup'!K52/'2_Account Setup'!K19)))))</f>
        <v>na</v>
      </c>
      <c r="M58" s="588" t="str">
        <f>IF('2_Account Setup'!L52="na","na",(IF('2_Account Setup'!L19="na","na",(IF('2_Account Setup'!L19=0,"na",'2_Account Setup'!L52/'2_Account Setup'!L19)))))</f>
        <v>na</v>
      </c>
      <c r="N58" s="588" t="str">
        <f>IF('2_Account Setup'!M52="na","na",(IF('2_Account Setup'!M19="na","na",(IF('2_Account Setup'!M19=0,"na",'2_Account Setup'!M52/'2_Account Setup'!M19)))))</f>
        <v>na</v>
      </c>
      <c r="O58" s="588" t="str">
        <f>IF('2_Account Setup'!N52="na","na",(IF('2_Account Setup'!N19="na","na",(IF('2_Account Setup'!N19=0,"na",'2_Account Setup'!N52/'2_Account Setup'!N19)))))</f>
        <v>na</v>
      </c>
      <c r="P58" s="588" t="str">
        <f>IF('2_Account Setup'!O52="na","na",(IF('2_Account Setup'!O19="na","na",(IF('2_Account Setup'!O19=0,"na",'2_Account Setup'!O52/'2_Account Setup'!O19)))))</f>
        <v>na</v>
      </c>
      <c r="Q58" s="588" t="str">
        <f>IF('2_Account Setup'!P52="na","na",(IF('2_Account Setup'!P19="na","na",(IF('2_Account Setup'!P19=0,"na",'2_Account Setup'!P52/'2_Account Setup'!P19)))))</f>
        <v>na</v>
      </c>
      <c r="R58" s="610" t="str">
        <f>IF('2_Account Setup'!Q52="na","na",(IF('2_Account Setup'!Q19="na","na",(IF('2_Account Setup'!Q19=0,"na",'2_Account Setup'!Q52/'2_Account Setup'!Q19)))))</f>
        <v>na</v>
      </c>
      <c r="S58"/>
      <c r="T58"/>
      <c r="U58"/>
      <c r="V58"/>
      <c r="W58"/>
      <c r="X58"/>
    </row>
    <row r="59" spans="2:24">
      <c r="B59" s="886"/>
      <c r="C59" s="883"/>
      <c r="D59" s="44" t="s">
        <v>142</v>
      </c>
      <c r="E59" s="37" t="s">
        <v>141</v>
      </c>
      <c r="F59" s="532" t="s">
        <v>79</v>
      </c>
      <c r="G59" s="588" t="str">
        <f>IF('2_Account Setup'!F53="na","na",(IF('2_Account Setup'!F20="na","na",(IF('2_Account Setup'!F20=0,"na",'2_Account Setup'!F53/'2_Account Setup'!F20)))))</f>
        <v>na</v>
      </c>
      <c r="H59" s="588" t="str">
        <f>IF('2_Account Setup'!G53="na","na",(IF('2_Account Setup'!G20="na","na",(IF('2_Account Setup'!G20=0,"na",'2_Account Setup'!G53/'2_Account Setup'!G20)))))</f>
        <v>na</v>
      </c>
      <c r="I59" s="588" t="str">
        <f>IF('2_Account Setup'!H53="na","na",(IF('2_Account Setup'!H20="na","na",(IF('2_Account Setup'!H20=0,"na",'2_Account Setup'!H53/'2_Account Setup'!H20)))))</f>
        <v>na</v>
      </c>
      <c r="J59" s="588" t="str">
        <f>IF('2_Account Setup'!I53="na","na",(IF('2_Account Setup'!I20="na","na",(IF('2_Account Setup'!I20=0,"na",'2_Account Setup'!I53/'2_Account Setup'!I20)))))</f>
        <v>na</v>
      </c>
      <c r="K59" s="588" t="str">
        <f>IF('2_Account Setup'!J53="na","na",(IF('2_Account Setup'!J20="na","na",(IF('2_Account Setup'!J20=0,"na",'2_Account Setup'!J53/'2_Account Setup'!J20)))))</f>
        <v>na</v>
      </c>
      <c r="L59" s="588" t="str">
        <f>IF('2_Account Setup'!K53="na","na",(IF('2_Account Setup'!K20="na","na",(IF('2_Account Setup'!K20=0,"na",'2_Account Setup'!K53/'2_Account Setup'!K20)))))</f>
        <v>na</v>
      </c>
      <c r="M59" s="588" t="str">
        <f>IF('2_Account Setup'!L53="na","na",(IF('2_Account Setup'!L20="na","na",(IF('2_Account Setup'!L20=0,"na",'2_Account Setup'!L53/'2_Account Setup'!L20)))))</f>
        <v>na</v>
      </c>
      <c r="N59" s="588" t="str">
        <f>IF('2_Account Setup'!M53="na","na",(IF('2_Account Setup'!M20="na","na",(IF('2_Account Setup'!M20=0,"na",'2_Account Setup'!M53/'2_Account Setup'!M20)))))</f>
        <v>na</v>
      </c>
      <c r="O59" s="588" t="str">
        <f>IF('2_Account Setup'!N53="na","na",(IF('2_Account Setup'!N20="na","na",(IF('2_Account Setup'!N20=0,"na",'2_Account Setup'!N53/'2_Account Setup'!N20)))))</f>
        <v>na</v>
      </c>
      <c r="P59" s="588" t="str">
        <f>IF('2_Account Setup'!O53="na","na",(IF('2_Account Setup'!O20="na","na",(IF('2_Account Setup'!O20=0,"na",'2_Account Setup'!O53/'2_Account Setup'!O20)))))</f>
        <v>na</v>
      </c>
      <c r="Q59" s="588" t="str">
        <f>IF('2_Account Setup'!P53="na","na",(IF('2_Account Setup'!P20="na","na",(IF('2_Account Setup'!P20=0,"na",'2_Account Setup'!P53/'2_Account Setup'!P20)))))</f>
        <v>na</v>
      </c>
      <c r="R59" s="610" t="str">
        <f>IF('2_Account Setup'!Q53="na","na",(IF('2_Account Setup'!Q20="na","na",(IF('2_Account Setup'!Q20=0,"na",'2_Account Setup'!Q53/'2_Account Setup'!Q20)))))</f>
        <v>na</v>
      </c>
      <c r="S59"/>
      <c r="T59"/>
      <c r="U59"/>
      <c r="V59"/>
      <c r="W59"/>
      <c r="X59"/>
    </row>
    <row r="60" spans="2:24">
      <c r="B60" s="886"/>
      <c r="C60" s="883"/>
      <c r="D60" s="44" t="s">
        <v>84</v>
      </c>
      <c r="E60" s="37" t="s">
        <v>143</v>
      </c>
      <c r="F60" s="532" t="s">
        <v>82</v>
      </c>
      <c r="G60" s="588" t="str">
        <f>IF('2_Account Setup'!F54="na","na",(IF('2_Account Setup'!F21="na","na",(IF('2_Account Setup'!F21=0,"na",'2_Account Setup'!F54/'2_Account Setup'!F21)))))</f>
        <v>na</v>
      </c>
      <c r="H60" s="588" t="str">
        <f>IF('2_Account Setup'!G54="na","na",(IF('2_Account Setup'!G21="na","na",(IF('2_Account Setup'!G21=0,"na",'2_Account Setup'!G54/'2_Account Setup'!G21)))))</f>
        <v>na</v>
      </c>
      <c r="I60" s="588" t="str">
        <f>IF('2_Account Setup'!H54="na","na",(IF('2_Account Setup'!H21="na","na",(IF('2_Account Setup'!H21=0,"na",'2_Account Setup'!H54/'2_Account Setup'!H21)))))</f>
        <v>na</v>
      </c>
      <c r="J60" s="588" t="str">
        <f>IF('2_Account Setup'!I54="na","na",(IF('2_Account Setup'!I21="na","na",(IF('2_Account Setup'!I21=0,"na",'2_Account Setup'!I54/'2_Account Setup'!I21)))))</f>
        <v>na</v>
      </c>
      <c r="K60" s="588" t="str">
        <f>IF('2_Account Setup'!J54="na","na",(IF('2_Account Setup'!J21="na","na",(IF('2_Account Setup'!J21=0,"na",'2_Account Setup'!J54/'2_Account Setup'!J21)))))</f>
        <v>na</v>
      </c>
      <c r="L60" s="588" t="str">
        <f>IF('2_Account Setup'!K54="na","na",(IF('2_Account Setup'!K21="na","na",(IF('2_Account Setup'!K21=0,"na",'2_Account Setup'!K54/'2_Account Setup'!K21)))))</f>
        <v>na</v>
      </c>
      <c r="M60" s="588" t="str">
        <f>IF('2_Account Setup'!L54="na","na",(IF('2_Account Setup'!L21="na","na",(IF('2_Account Setup'!L21=0,"na",'2_Account Setup'!L54/'2_Account Setup'!L21)))))</f>
        <v>na</v>
      </c>
      <c r="N60" s="588" t="str">
        <f>IF('2_Account Setup'!M54="na","na",(IF('2_Account Setup'!M21="na","na",(IF('2_Account Setup'!M21=0,"na",'2_Account Setup'!M54/'2_Account Setup'!M21)))))</f>
        <v>na</v>
      </c>
      <c r="O60" s="588" t="str">
        <f>IF('2_Account Setup'!N54="na","na",(IF('2_Account Setup'!N21="na","na",(IF('2_Account Setup'!N21=0,"na",'2_Account Setup'!N54/'2_Account Setup'!N21)))))</f>
        <v>na</v>
      </c>
      <c r="P60" s="588" t="str">
        <f>IF('2_Account Setup'!O54="na","na",(IF('2_Account Setup'!O21="na","na",(IF('2_Account Setup'!O21=0,"na",'2_Account Setup'!O54/'2_Account Setup'!O21)))))</f>
        <v>na</v>
      </c>
      <c r="Q60" s="588" t="str">
        <f>IF('2_Account Setup'!P54="na","na",(IF('2_Account Setup'!P21="na","na",(IF('2_Account Setup'!P21=0,"na",'2_Account Setup'!P54/'2_Account Setup'!P21)))))</f>
        <v>na</v>
      </c>
      <c r="R60" s="610" t="str">
        <f>IF('2_Account Setup'!Q54="na","na",(IF('2_Account Setup'!Q21="na","na",(IF('2_Account Setup'!Q21=0,"na",'2_Account Setup'!Q54/'2_Account Setup'!Q21)))))</f>
        <v>na</v>
      </c>
      <c r="S60"/>
      <c r="T60"/>
      <c r="U60"/>
      <c r="V60"/>
      <c r="W60"/>
      <c r="X60"/>
    </row>
    <row r="61" spans="2:24">
      <c r="B61" s="886"/>
      <c r="C61" s="893"/>
      <c r="D61" s="373" t="s">
        <v>104</v>
      </c>
      <c r="E61" s="374">
        <v>9.1999999999999993</v>
      </c>
      <c r="F61" s="571">
        <v>9</v>
      </c>
      <c r="G61" s="588" t="str">
        <f>IF('2_Account Setup'!F56="na","na",(IF('2_Account Setup'!F23="na","na",(IF('2_Account Setup'!F23=0,"na",'2_Account Setup'!F56/'2_Account Setup'!F23)))))</f>
        <v>na</v>
      </c>
      <c r="H61" s="588" t="str">
        <f>IF('2_Account Setup'!G56="na","na",(IF('2_Account Setup'!G23="na","na",(IF('2_Account Setup'!G23=0,"na",'2_Account Setup'!G56/'2_Account Setup'!G23)))))</f>
        <v>na</v>
      </c>
      <c r="I61" s="588" t="str">
        <f>IF('2_Account Setup'!H56="na","na",(IF('2_Account Setup'!H23="na","na",(IF('2_Account Setup'!H23=0,"na",'2_Account Setup'!H56/'2_Account Setup'!H23)))))</f>
        <v>na</v>
      </c>
      <c r="J61" s="588" t="str">
        <f>IF('2_Account Setup'!I56="na","na",(IF('2_Account Setup'!I23="na","na",(IF('2_Account Setup'!I23=0,"na",'2_Account Setup'!I56/'2_Account Setup'!I23)))))</f>
        <v>na</v>
      </c>
      <c r="K61" s="588" t="str">
        <f>IF('2_Account Setup'!J56="na","na",(IF('2_Account Setup'!J23="na","na",(IF('2_Account Setup'!J23=0,"na",'2_Account Setup'!J56/'2_Account Setup'!J23)))))</f>
        <v>na</v>
      </c>
      <c r="L61" s="588" t="str">
        <f>IF('2_Account Setup'!K56="na","na",(IF('2_Account Setup'!K23="na","na",(IF('2_Account Setup'!K23=0,"na",'2_Account Setup'!K56/'2_Account Setup'!K23)))))</f>
        <v>na</v>
      </c>
      <c r="M61" s="588" t="str">
        <f>IF('2_Account Setup'!L56="na","na",(IF('2_Account Setup'!L23="na","na",(IF('2_Account Setup'!L23=0,"na",'2_Account Setup'!L56/'2_Account Setup'!L23)))))</f>
        <v>na</v>
      </c>
      <c r="N61" s="588" t="str">
        <f>IF('2_Account Setup'!M56="na","na",(IF('2_Account Setup'!M23="na","na",(IF('2_Account Setup'!M23=0,"na",'2_Account Setup'!M56/'2_Account Setup'!M23)))))</f>
        <v>na</v>
      </c>
      <c r="O61" s="588" t="str">
        <f>IF('2_Account Setup'!N56="na","na",(IF('2_Account Setup'!N23="na","na",(IF('2_Account Setup'!N23=0,"na",'2_Account Setup'!N56/'2_Account Setup'!N23)))))</f>
        <v>na</v>
      </c>
      <c r="P61" s="588" t="str">
        <f>IF('2_Account Setup'!O56="na","na",(IF('2_Account Setup'!O23="na","na",(IF('2_Account Setup'!O23=0,"na",'2_Account Setup'!O56/'2_Account Setup'!O23)))))</f>
        <v>na</v>
      </c>
      <c r="Q61" s="588" t="str">
        <f>IF('2_Account Setup'!P56="na","na",(IF('2_Account Setup'!P23="na","na",(IF('2_Account Setup'!P23=0,"na",'2_Account Setup'!P56/'2_Account Setup'!P23)))))</f>
        <v>na</v>
      </c>
      <c r="R61" s="610" t="str">
        <f>IF('2_Account Setup'!Q56="na","na",(IF('2_Account Setup'!Q23="na","na",(IF('2_Account Setup'!Q23=0,"na",'2_Account Setup'!Q56/'2_Account Setup'!Q23)))))</f>
        <v>na</v>
      </c>
      <c r="S61"/>
      <c r="T61"/>
      <c r="U61"/>
      <c r="V61"/>
      <c r="W61"/>
      <c r="X61"/>
    </row>
    <row r="62" spans="2:24">
      <c r="B62" s="886"/>
      <c r="C62" s="884"/>
      <c r="D62" s="46" t="s">
        <v>559</v>
      </c>
      <c r="E62" s="39">
        <v>9.3000000000000007</v>
      </c>
      <c r="F62" s="573">
        <v>2.2999999999999998</v>
      </c>
      <c r="G62" s="588" t="str">
        <f>IF('2_Account Setup'!F57="na","na",(IF('2_Account Setup'!F24="na","na",(IF('2_Account Setup'!F24=0,"na",'2_Account Setup'!F57/'2_Account Setup'!F24)))))</f>
        <v>na</v>
      </c>
      <c r="H62" s="588" t="str">
        <f>IF('2_Account Setup'!G57="na","na",(IF('2_Account Setup'!G24="na","na",(IF('2_Account Setup'!G24=0,"na",'2_Account Setup'!G57/'2_Account Setup'!G24)))))</f>
        <v>na</v>
      </c>
      <c r="I62" s="588" t="str">
        <f>IF('2_Account Setup'!H57="na","na",(IF('2_Account Setup'!H24="na","na",(IF('2_Account Setup'!H24=0,"na",'2_Account Setup'!H57/'2_Account Setup'!H24)))))</f>
        <v>na</v>
      </c>
      <c r="J62" s="588" t="str">
        <f>IF('2_Account Setup'!I57="na","na",(IF('2_Account Setup'!I24="na","na",(IF('2_Account Setup'!I24=0,"na",'2_Account Setup'!I57/'2_Account Setup'!I24)))))</f>
        <v>na</v>
      </c>
      <c r="K62" s="588" t="str">
        <f>IF('2_Account Setup'!J57="na","na",(IF('2_Account Setup'!J24="na","na",(IF('2_Account Setup'!J24=0,"na",'2_Account Setup'!J57/'2_Account Setup'!J24)))))</f>
        <v>na</v>
      </c>
      <c r="L62" s="588" t="str">
        <f>IF('2_Account Setup'!K57="na","na",(IF('2_Account Setup'!K24="na","na",(IF('2_Account Setup'!K24=0,"na",'2_Account Setup'!K57/'2_Account Setup'!K24)))))</f>
        <v>na</v>
      </c>
      <c r="M62" s="588" t="str">
        <f>IF('2_Account Setup'!L57="na","na",(IF('2_Account Setup'!L24="na","na",(IF('2_Account Setup'!L24=0,"na",'2_Account Setup'!L57/'2_Account Setup'!L24)))))</f>
        <v>na</v>
      </c>
      <c r="N62" s="588" t="str">
        <f>IF('2_Account Setup'!M57="na","na",(IF('2_Account Setup'!M24="na","na",(IF('2_Account Setup'!M24=0,"na",'2_Account Setup'!M57/'2_Account Setup'!M24)))))</f>
        <v>na</v>
      </c>
      <c r="O62" s="588" t="str">
        <f>IF('2_Account Setup'!N57="na","na",(IF('2_Account Setup'!N24="na","na",(IF('2_Account Setup'!N24=0,"na",'2_Account Setup'!N57/'2_Account Setup'!N24)))))</f>
        <v>na</v>
      </c>
      <c r="P62" s="588" t="str">
        <f>IF('2_Account Setup'!O57="na","na",(IF('2_Account Setup'!O24="na","na",(IF('2_Account Setup'!O24=0,"na",'2_Account Setup'!O57/'2_Account Setup'!O24)))))</f>
        <v>na</v>
      </c>
      <c r="Q62" s="588" t="str">
        <f>IF('2_Account Setup'!P57="na","na",(IF('2_Account Setup'!P24="na","na",(IF('2_Account Setup'!P24=0,"na",'2_Account Setup'!P57/'2_Account Setup'!P24)))))</f>
        <v>na</v>
      </c>
      <c r="R62" s="610" t="str">
        <f>IF('2_Account Setup'!Q57="na","na",(IF('2_Account Setup'!Q24="na","na",(IF('2_Account Setup'!Q24=0,"na",'2_Account Setup'!Q57/'2_Account Setup'!Q24)))))</f>
        <v>na</v>
      </c>
      <c r="S62"/>
      <c r="T62"/>
      <c r="U62"/>
      <c r="V62"/>
      <c r="W62"/>
      <c r="X62"/>
    </row>
    <row r="63" spans="2:24">
      <c r="B63" s="886"/>
      <c r="C63" s="354" t="s">
        <v>590</v>
      </c>
      <c r="D63" s="45" t="s">
        <v>591</v>
      </c>
      <c r="E63" s="28">
        <v>10</v>
      </c>
      <c r="F63" s="352">
        <v>8</v>
      </c>
      <c r="G63" s="588" t="str">
        <f>IF('2_Account Setup'!F63="na","na",(IF('2_Account Setup'!F48="na","na",(IF('2_Account Setup'!F48=0,"na",'2_Account Setup'!F63/'2_Account Setup'!F48)))))</f>
        <v>na</v>
      </c>
      <c r="H63" s="588" t="str">
        <f>IF('2_Account Setup'!G63="na","na",(IF('2_Account Setup'!G48="na","na",(IF('2_Account Setup'!G48=0,"na",'2_Account Setup'!G63/'2_Account Setup'!G48)))))</f>
        <v>na</v>
      </c>
      <c r="I63" s="588" t="str">
        <f>IF('2_Account Setup'!H63="na","na",(IF('2_Account Setup'!H48="na","na",(IF('2_Account Setup'!H48=0,"na",'2_Account Setup'!H63/'2_Account Setup'!H48)))))</f>
        <v>na</v>
      </c>
      <c r="J63" s="588" t="str">
        <f>IF('2_Account Setup'!I63="na","na",(IF('2_Account Setup'!I48="na","na",(IF('2_Account Setup'!I48=0,"na",'2_Account Setup'!I63/'2_Account Setup'!I48)))))</f>
        <v>na</v>
      </c>
      <c r="K63" s="588" t="str">
        <f>IF('2_Account Setup'!J63="na","na",(IF('2_Account Setup'!J48="na","na",(IF('2_Account Setup'!J48=0,"na",'2_Account Setup'!J63/'2_Account Setup'!J48)))))</f>
        <v>na</v>
      </c>
      <c r="L63" s="588" t="str">
        <f>IF('2_Account Setup'!K63="na","na",(IF('2_Account Setup'!K48="na","na",(IF('2_Account Setup'!K48=0,"na",'2_Account Setup'!K63/'2_Account Setup'!K48)))))</f>
        <v>na</v>
      </c>
      <c r="M63" s="588" t="str">
        <f>IF('2_Account Setup'!L63="na","na",(IF('2_Account Setup'!L48="na","na",(IF('2_Account Setup'!L48=0,"na",'2_Account Setup'!L63/'2_Account Setup'!L48)))))</f>
        <v>na</v>
      </c>
      <c r="N63" s="588" t="str">
        <f>IF('2_Account Setup'!M63="na","na",(IF('2_Account Setup'!M48="na","na",(IF('2_Account Setup'!M48=0,"na",'2_Account Setup'!M63/'2_Account Setup'!M48)))))</f>
        <v>na</v>
      </c>
      <c r="O63" s="588" t="str">
        <f>IF('2_Account Setup'!N63="na","na",(IF('2_Account Setup'!N48="na","na",(IF('2_Account Setup'!N48=0,"na",'2_Account Setup'!N63/'2_Account Setup'!N48)))))</f>
        <v>na</v>
      </c>
      <c r="P63" s="588" t="str">
        <f>IF('2_Account Setup'!O63="na","na",(IF('2_Account Setup'!O48="na","na",(IF('2_Account Setup'!O48=0,"na",'2_Account Setup'!O63/'2_Account Setup'!O48)))))</f>
        <v>na</v>
      </c>
      <c r="Q63" s="588" t="str">
        <f>IF('2_Account Setup'!P63="na","na",(IF('2_Account Setup'!P48="na","na",(IF('2_Account Setup'!P48=0,"na",'2_Account Setup'!P63/'2_Account Setup'!P48)))))</f>
        <v>na</v>
      </c>
      <c r="R63" s="610" t="str">
        <f>IF('2_Account Setup'!Q63="na","na",(IF('2_Account Setup'!Q48="na","na",(IF('2_Account Setup'!Q48=0,"na",'2_Account Setup'!Q63/'2_Account Setup'!Q48)))))</f>
        <v>na</v>
      </c>
      <c r="S63"/>
      <c r="T63"/>
      <c r="U63"/>
      <c r="V63"/>
      <c r="W63"/>
      <c r="X63"/>
    </row>
    <row r="64" spans="2:24">
      <c r="B64" s="886"/>
      <c r="C64" s="882" t="s">
        <v>592</v>
      </c>
      <c r="D64" s="416" t="s">
        <v>593</v>
      </c>
      <c r="E64" s="36"/>
      <c r="F64" s="70"/>
      <c r="G64" s="590"/>
      <c r="H64" s="590"/>
      <c r="I64" s="590"/>
      <c r="J64" s="590"/>
      <c r="K64" s="590"/>
      <c r="L64" s="590"/>
      <c r="M64" s="590"/>
      <c r="N64" s="590"/>
      <c r="O64" s="590"/>
      <c r="P64" s="590"/>
      <c r="Q64" s="590"/>
      <c r="R64" s="623"/>
      <c r="S64"/>
      <c r="T64"/>
      <c r="U64"/>
      <c r="V64"/>
      <c r="W64"/>
      <c r="X64"/>
    </row>
    <row r="65" spans="2:24">
      <c r="B65" s="886"/>
      <c r="C65" s="883"/>
      <c r="D65" s="47" t="s">
        <v>557</v>
      </c>
      <c r="E65" s="37">
        <v>10.1</v>
      </c>
      <c r="F65" s="532">
        <v>9.1</v>
      </c>
      <c r="G65" s="588" t="str">
        <f>IF('2_Account Setup'!F60="na","na",(IF('2_Account Setup'!F55="na","na",(IF('2_Account Setup'!F55=0,"na",'2_Account Setup'!F60/'2_Account Setup'!F55)))))</f>
        <v>na</v>
      </c>
      <c r="H65" s="588" t="str">
        <f>IF('2_Account Setup'!G60="na","na",(IF('2_Account Setup'!G55="na","na",(IF('2_Account Setup'!G55=0,"na",'2_Account Setup'!G60/'2_Account Setup'!G55)))))</f>
        <v>na</v>
      </c>
      <c r="I65" s="588" t="str">
        <f>IF('2_Account Setup'!H60="na","na",(IF('2_Account Setup'!H55="na","na",(IF('2_Account Setup'!H55=0,"na",'2_Account Setup'!H60/'2_Account Setup'!H55)))))</f>
        <v>na</v>
      </c>
      <c r="J65" s="588" t="str">
        <f>IF('2_Account Setup'!I60="na","na",(IF('2_Account Setup'!I55="na","na",(IF('2_Account Setup'!I55=0,"na",'2_Account Setup'!I60/'2_Account Setup'!I55)))))</f>
        <v>na</v>
      </c>
      <c r="K65" s="588" t="str">
        <f>IF('2_Account Setup'!J60="na","na",(IF('2_Account Setup'!J55="na","na",(IF('2_Account Setup'!J55=0,"na",'2_Account Setup'!J60/'2_Account Setup'!J55)))))</f>
        <v>na</v>
      </c>
      <c r="L65" s="588" t="str">
        <f>IF('2_Account Setup'!K60="na","na",(IF('2_Account Setup'!K55="na","na",(IF('2_Account Setup'!K55=0,"na",'2_Account Setup'!K60/'2_Account Setup'!K55)))))</f>
        <v>na</v>
      </c>
      <c r="M65" s="588" t="str">
        <f>IF('2_Account Setup'!L60="na","na",(IF('2_Account Setup'!L55="na","na",(IF('2_Account Setup'!L55=0,"na",'2_Account Setup'!L60/'2_Account Setup'!L55)))))</f>
        <v>na</v>
      </c>
      <c r="N65" s="588" t="str">
        <f>IF('2_Account Setup'!M60="na","na",(IF('2_Account Setup'!M55="na","na",(IF('2_Account Setup'!M55=0,"na",'2_Account Setup'!M60/'2_Account Setup'!M55)))))</f>
        <v>na</v>
      </c>
      <c r="O65" s="588" t="str">
        <f>IF('2_Account Setup'!N60="na","na",(IF('2_Account Setup'!N55="na","na",(IF('2_Account Setup'!N55=0,"na",'2_Account Setup'!N60/'2_Account Setup'!N55)))))</f>
        <v>na</v>
      </c>
      <c r="P65" s="588" t="str">
        <f>IF('2_Account Setup'!O60="na","na",(IF('2_Account Setup'!O55="na","na",(IF('2_Account Setup'!O55=0,"na",'2_Account Setup'!O60/'2_Account Setup'!O55)))))</f>
        <v>na</v>
      </c>
      <c r="Q65" s="588" t="str">
        <f>IF('2_Account Setup'!P60="na","na",(IF('2_Account Setup'!P55="na","na",(IF('2_Account Setup'!P55=0,"na",'2_Account Setup'!P60/'2_Account Setup'!P55)))))</f>
        <v>na</v>
      </c>
      <c r="R65" s="610" t="str">
        <f>IF('2_Account Setup'!Q60="na","na",(IF('2_Account Setup'!Q55="na","na",(IF('2_Account Setup'!Q55=0,"na",'2_Account Setup'!Q60/'2_Account Setup'!Q55)))))</f>
        <v>na</v>
      </c>
      <c r="S65"/>
      <c r="T65"/>
      <c r="U65"/>
      <c r="V65"/>
      <c r="W65"/>
      <c r="X65"/>
    </row>
    <row r="66" spans="2:24">
      <c r="B66" s="886"/>
      <c r="C66" s="883"/>
      <c r="D66" s="47" t="s">
        <v>104</v>
      </c>
      <c r="E66" s="37">
        <v>10.199999999999999</v>
      </c>
      <c r="F66" s="532">
        <v>9.1999999999999993</v>
      </c>
      <c r="G66" s="588" t="str">
        <f>IF('2_Account Setup'!F61="na","na",(IF('2_Account Setup'!F56="na","na",(IF('2_Account Setup'!F56=0,"na",'2_Account Setup'!F61/'2_Account Setup'!F56)))))</f>
        <v>na</v>
      </c>
      <c r="H66" s="588" t="str">
        <f>IF('2_Account Setup'!G61="na","na",(IF('2_Account Setup'!G56="na","na",(IF('2_Account Setup'!G56=0,"na",'2_Account Setup'!G61/'2_Account Setup'!G56)))))</f>
        <v>na</v>
      </c>
      <c r="I66" s="588" t="str">
        <f>IF('2_Account Setup'!H61="na","na",(IF('2_Account Setup'!H56="na","na",(IF('2_Account Setup'!H56=0,"na",'2_Account Setup'!H61/'2_Account Setup'!H56)))))</f>
        <v>na</v>
      </c>
      <c r="J66" s="588" t="str">
        <f>IF('2_Account Setup'!I61="na","na",(IF('2_Account Setup'!I56="na","na",(IF('2_Account Setup'!I56=0,"na",'2_Account Setup'!I61/'2_Account Setup'!I56)))))</f>
        <v>na</v>
      </c>
      <c r="K66" s="588" t="str">
        <f>IF('2_Account Setup'!J61="na","na",(IF('2_Account Setup'!J56="na","na",(IF('2_Account Setup'!J56=0,"na",'2_Account Setup'!J61/'2_Account Setup'!J56)))))</f>
        <v>na</v>
      </c>
      <c r="L66" s="588" t="str">
        <f>IF('2_Account Setup'!K61="na","na",(IF('2_Account Setup'!K56="na","na",(IF('2_Account Setup'!K56=0,"na",'2_Account Setup'!K61/'2_Account Setup'!K56)))))</f>
        <v>na</v>
      </c>
      <c r="M66" s="588" t="str">
        <f>IF('2_Account Setup'!L61="na","na",(IF('2_Account Setup'!L56="na","na",(IF('2_Account Setup'!L56=0,"na",'2_Account Setup'!L61/'2_Account Setup'!L56)))))</f>
        <v>na</v>
      </c>
      <c r="N66" s="588" t="str">
        <f>IF('2_Account Setup'!M61="na","na",(IF('2_Account Setup'!M56="na","na",(IF('2_Account Setup'!M56=0,"na",'2_Account Setup'!M61/'2_Account Setup'!M56)))))</f>
        <v>na</v>
      </c>
      <c r="O66" s="588" t="str">
        <f>IF('2_Account Setup'!N61="na","na",(IF('2_Account Setup'!N56="na","na",(IF('2_Account Setup'!N56=0,"na",'2_Account Setup'!N61/'2_Account Setup'!N56)))))</f>
        <v>na</v>
      </c>
      <c r="P66" s="588" t="str">
        <f>IF('2_Account Setup'!O61="na","na",(IF('2_Account Setup'!O56="na","na",(IF('2_Account Setup'!O56=0,"na",'2_Account Setup'!O61/'2_Account Setup'!O56)))))</f>
        <v>na</v>
      </c>
      <c r="Q66" s="588" t="str">
        <f>IF('2_Account Setup'!P61="na","na",(IF('2_Account Setup'!P56="na","na",(IF('2_Account Setup'!P56=0,"na",'2_Account Setup'!P61/'2_Account Setup'!P56)))))</f>
        <v>na</v>
      </c>
      <c r="R66" s="610" t="str">
        <f>IF('2_Account Setup'!Q61="na","na",(IF('2_Account Setup'!Q56="na","na",(IF('2_Account Setup'!Q56=0,"na",'2_Account Setup'!Q61/'2_Account Setup'!Q56)))))</f>
        <v>na</v>
      </c>
      <c r="S66"/>
      <c r="T66"/>
      <c r="U66"/>
      <c r="V66"/>
      <c r="W66"/>
      <c r="X66"/>
    </row>
    <row r="67" spans="2:24">
      <c r="B67" s="886"/>
      <c r="C67" s="884"/>
      <c r="D67" s="48" t="s">
        <v>559</v>
      </c>
      <c r="E67" s="38">
        <v>10.3</v>
      </c>
      <c r="F67" s="573">
        <v>9.3000000000000007</v>
      </c>
      <c r="G67" s="588" t="str">
        <f>IF('2_Account Setup'!F62="na","na",(IF('2_Account Setup'!F57="na","na",(IF('2_Account Setup'!F57=0,"na",'2_Account Setup'!F62/'2_Account Setup'!F57)))))</f>
        <v>na</v>
      </c>
      <c r="H67" s="588" t="str">
        <f>IF('2_Account Setup'!G62="na","na",(IF('2_Account Setup'!G57="na","na",(IF('2_Account Setup'!G57=0,"na",'2_Account Setup'!G62/'2_Account Setup'!G57)))))</f>
        <v>na</v>
      </c>
      <c r="I67" s="588" t="str">
        <f>IF('2_Account Setup'!H62="na","na",(IF('2_Account Setup'!H57="na","na",(IF('2_Account Setup'!H57=0,"na",'2_Account Setup'!H62/'2_Account Setup'!H57)))))</f>
        <v>na</v>
      </c>
      <c r="J67" s="588" t="str">
        <f>IF('2_Account Setup'!I62="na","na",(IF('2_Account Setup'!I57="na","na",(IF('2_Account Setup'!I57=0,"na",'2_Account Setup'!I62/'2_Account Setup'!I57)))))</f>
        <v>na</v>
      </c>
      <c r="K67" s="588" t="str">
        <f>IF('2_Account Setup'!J62="na","na",(IF('2_Account Setup'!J57="na","na",(IF('2_Account Setup'!J57=0,"na",'2_Account Setup'!J62/'2_Account Setup'!J57)))))</f>
        <v>na</v>
      </c>
      <c r="L67" s="588" t="str">
        <f>IF('2_Account Setup'!K62="na","na",(IF('2_Account Setup'!K57="na","na",(IF('2_Account Setup'!K57=0,"na",'2_Account Setup'!K62/'2_Account Setup'!K57)))))</f>
        <v>na</v>
      </c>
      <c r="M67" s="588" t="str">
        <f>IF('2_Account Setup'!L62="na","na",(IF('2_Account Setup'!L57="na","na",(IF('2_Account Setup'!L57=0,"na",'2_Account Setup'!L62/'2_Account Setup'!L57)))))</f>
        <v>na</v>
      </c>
      <c r="N67" s="588" t="str">
        <f>IF('2_Account Setup'!M62="na","na",(IF('2_Account Setup'!M57="na","na",(IF('2_Account Setup'!M57=0,"na",'2_Account Setup'!M62/'2_Account Setup'!M57)))))</f>
        <v>na</v>
      </c>
      <c r="O67" s="588" t="str">
        <f>IF('2_Account Setup'!N62="na","na",(IF('2_Account Setup'!N57="na","na",(IF('2_Account Setup'!N57=0,"na",'2_Account Setup'!N62/'2_Account Setup'!N57)))))</f>
        <v>na</v>
      </c>
      <c r="P67" s="588" t="str">
        <f>IF('2_Account Setup'!O62="na","na",(IF('2_Account Setup'!O57="na","na",(IF('2_Account Setup'!O57=0,"na",'2_Account Setup'!O62/'2_Account Setup'!O57)))))</f>
        <v>na</v>
      </c>
      <c r="Q67" s="588" t="str">
        <f>IF('2_Account Setup'!P62="na","na",(IF('2_Account Setup'!P57="na","na",(IF('2_Account Setup'!P57=0,"na",'2_Account Setup'!P62/'2_Account Setup'!P57)))))</f>
        <v>na</v>
      </c>
      <c r="R67" s="610" t="str">
        <f>IF('2_Account Setup'!Q62="na","na",(IF('2_Account Setup'!Q57="na","na",(IF('2_Account Setup'!Q57=0,"na",'2_Account Setup'!Q62/'2_Account Setup'!Q57)))))</f>
        <v>na</v>
      </c>
      <c r="S67"/>
      <c r="T67"/>
      <c r="U67"/>
      <c r="V67"/>
      <c r="W67"/>
      <c r="X67"/>
    </row>
    <row r="68" spans="2:24">
      <c r="B68" s="886"/>
      <c r="C68" s="29" t="s">
        <v>594</v>
      </c>
      <c r="D68" s="45" t="s">
        <v>595</v>
      </c>
      <c r="E68" s="28">
        <v>11</v>
      </c>
      <c r="F68" s="352">
        <v>8</v>
      </c>
      <c r="G68" s="588" t="str">
        <f>IF('2_Account Setup'!F64="na","na",(IF('2_Account Setup'!F48="na","na",(IF('2_Account Setup'!F48=0,"na",'2_Account Setup'!F64/'2_Account Setup'!F48)))))</f>
        <v>na</v>
      </c>
      <c r="H68" s="588" t="str">
        <f>IF('2_Account Setup'!G64="na","na",(IF('2_Account Setup'!G48="na","na",(IF('2_Account Setup'!G48=0,"na",'2_Account Setup'!G64/'2_Account Setup'!G48)))))</f>
        <v>na</v>
      </c>
      <c r="I68" s="588" t="str">
        <f>IF('2_Account Setup'!H64="na","na",(IF('2_Account Setup'!H48="na","na",(IF('2_Account Setup'!H48=0,"na",'2_Account Setup'!H64/'2_Account Setup'!H48)))))</f>
        <v>na</v>
      </c>
      <c r="J68" s="588" t="str">
        <f>IF('2_Account Setup'!I64="na","na",(IF('2_Account Setup'!I48="na","na",(IF('2_Account Setup'!I48=0,"na",'2_Account Setup'!I64/'2_Account Setup'!I48)))))</f>
        <v>na</v>
      </c>
      <c r="K68" s="588" t="str">
        <f>IF('2_Account Setup'!J64="na","na",(IF('2_Account Setup'!J48="na","na",(IF('2_Account Setup'!J48=0,"na",'2_Account Setup'!J64/'2_Account Setup'!J48)))))</f>
        <v>na</v>
      </c>
      <c r="L68" s="588" t="str">
        <f>IF('2_Account Setup'!K64="na","na",(IF('2_Account Setup'!K48="na","na",(IF('2_Account Setup'!K48=0,"na",'2_Account Setup'!K64/'2_Account Setup'!K48)))))</f>
        <v>na</v>
      </c>
      <c r="M68" s="588" t="str">
        <f>IF('2_Account Setup'!L64="na","na",(IF('2_Account Setup'!L48="na","na",(IF('2_Account Setup'!L48=0,"na",'2_Account Setup'!L64/'2_Account Setup'!L48)))))</f>
        <v>na</v>
      </c>
      <c r="N68" s="588" t="str">
        <f>IF('2_Account Setup'!M64="na","na",(IF('2_Account Setup'!M48="na","na",(IF('2_Account Setup'!M48=0,"na",'2_Account Setup'!M64/'2_Account Setup'!M48)))))</f>
        <v>na</v>
      </c>
      <c r="O68" s="588" t="str">
        <f>IF('2_Account Setup'!N64="na","na",(IF('2_Account Setup'!N48="na","na",(IF('2_Account Setup'!N48=0,"na",'2_Account Setup'!N64/'2_Account Setup'!N48)))))</f>
        <v>na</v>
      </c>
      <c r="P68" s="588" t="str">
        <f>IF('2_Account Setup'!O64="na","na",(IF('2_Account Setup'!O48="na","na",(IF('2_Account Setup'!O48=0,"na",'2_Account Setup'!O64/'2_Account Setup'!O48)))))</f>
        <v>na</v>
      </c>
      <c r="Q68" s="588" t="str">
        <f>IF('2_Account Setup'!P64="na","na",(IF('2_Account Setup'!P48="na","na",(IF('2_Account Setup'!P48=0,"na",'2_Account Setup'!P64/'2_Account Setup'!P48)))))</f>
        <v>na</v>
      </c>
      <c r="R68" s="610" t="str">
        <f>IF('2_Account Setup'!Q64="na","na",(IF('2_Account Setup'!Q48="na","na",(IF('2_Account Setup'!Q48=0,"na",'2_Account Setup'!Q64/'2_Account Setup'!Q48)))))</f>
        <v>na</v>
      </c>
      <c r="S68"/>
      <c r="T68"/>
      <c r="U68"/>
      <c r="V68"/>
      <c r="W68"/>
      <c r="X68"/>
    </row>
    <row r="69" spans="2:24" ht="13.5" thickBot="1">
      <c r="B69" s="887"/>
      <c r="C69" s="404" t="s">
        <v>596</v>
      </c>
      <c r="D69" s="31" t="s">
        <v>597</v>
      </c>
      <c r="E69" s="49">
        <v>19</v>
      </c>
      <c r="F69" s="574">
        <v>8</v>
      </c>
      <c r="G69" s="592" t="str">
        <f>IF('2_Account Setup'!F87="na","na",(IF('2_Account Setup'!F48="na","na",(IF('2_Account Setup'!F48=0,"na",'2_Account Setup'!F87/'2_Account Setup'!F48)))))</f>
        <v>na</v>
      </c>
      <c r="H69" s="592" t="str">
        <f>IF('2_Account Setup'!G87="na","na",(IF('2_Account Setup'!G48="na","na",(IF('2_Account Setup'!G48=0,"na",'2_Account Setup'!G87/'2_Account Setup'!G48)))))</f>
        <v>na</v>
      </c>
      <c r="I69" s="592" t="str">
        <f>IF('2_Account Setup'!H87="na","na",(IF('2_Account Setup'!H48="na","na",(IF('2_Account Setup'!H48=0,"na",'2_Account Setup'!H87/'2_Account Setup'!H48)))))</f>
        <v>na</v>
      </c>
      <c r="J69" s="592" t="str">
        <f>IF('2_Account Setup'!I87="na","na",(IF('2_Account Setup'!I48="na","na",(IF('2_Account Setup'!I48=0,"na",'2_Account Setup'!I87/'2_Account Setup'!I48)))))</f>
        <v>na</v>
      </c>
      <c r="K69" s="592" t="str">
        <f>IF('2_Account Setup'!J87="na","na",(IF('2_Account Setup'!J48="na","na",(IF('2_Account Setup'!J48=0,"na",'2_Account Setup'!J87/'2_Account Setup'!J48)))))</f>
        <v>na</v>
      </c>
      <c r="L69" s="592" t="str">
        <f>IF('2_Account Setup'!K87="na","na",(IF('2_Account Setup'!K48="na","na",(IF('2_Account Setup'!K48=0,"na",'2_Account Setup'!K87/'2_Account Setup'!K48)))))</f>
        <v>na</v>
      </c>
      <c r="M69" s="592" t="str">
        <f>IF('2_Account Setup'!L87="na","na",(IF('2_Account Setup'!L48="na","na",(IF('2_Account Setup'!L48=0,"na",'2_Account Setup'!L87/'2_Account Setup'!L48)))))</f>
        <v>na</v>
      </c>
      <c r="N69" s="592" t="str">
        <f>IF('2_Account Setup'!M87="na","na",(IF('2_Account Setup'!M48="na","na",(IF('2_Account Setup'!M48=0,"na",'2_Account Setup'!M87/'2_Account Setup'!M48)))))</f>
        <v>na</v>
      </c>
      <c r="O69" s="592" t="str">
        <f>IF('2_Account Setup'!N87="na","na",(IF('2_Account Setup'!N48="na","na",(IF('2_Account Setup'!N48=0,"na",'2_Account Setup'!N87/'2_Account Setup'!N48)))))</f>
        <v>na</v>
      </c>
      <c r="P69" s="592" t="str">
        <f>IF('2_Account Setup'!O87="na","na",(IF('2_Account Setup'!O48="na","na",(IF('2_Account Setup'!O48=0,"na",'2_Account Setup'!O87/'2_Account Setup'!O48)))))</f>
        <v>na</v>
      </c>
      <c r="Q69" s="592" t="str">
        <f>IF('2_Account Setup'!P87="na","na",(IF('2_Account Setup'!P48="na","na",(IF('2_Account Setup'!P48=0,"na",'2_Account Setup'!P87/'2_Account Setup'!P48)))))</f>
        <v>na</v>
      </c>
      <c r="R69" s="642" t="str">
        <f>IF('2_Account Setup'!Q87="na","na",(IF('2_Account Setup'!Q48="na","na",(IF('2_Account Setup'!Q48=0,"na",'2_Account Setup'!Q87/'2_Account Setup'!Q48)))))</f>
        <v>na</v>
      </c>
      <c r="S69"/>
      <c r="T69"/>
      <c r="U69"/>
      <c r="V69"/>
      <c r="W69"/>
      <c r="X69"/>
    </row>
    <row r="70" spans="2:24" ht="12" customHeight="1">
      <c r="B70" s="885" t="s">
        <v>598</v>
      </c>
      <c r="C70" s="900" t="s">
        <v>599</v>
      </c>
      <c r="D70" s="632" t="s">
        <v>600</v>
      </c>
      <c r="E70" s="633"/>
      <c r="F70" s="634"/>
      <c r="G70" s="635"/>
      <c r="H70" s="635"/>
      <c r="I70" s="635"/>
      <c r="J70" s="635"/>
      <c r="K70" s="635"/>
      <c r="L70" s="635"/>
      <c r="M70" s="635"/>
      <c r="N70" s="635"/>
      <c r="O70" s="635"/>
      <c r="P70" s="635"/>
      <c r="Q70" s="635"/>
      <c r="R70" s="636"/>
      <c r="S70"/>
      <c r="T70"/>
      <c r="U70"/>
      <c r="V70"/>
      <c r="W70"/>
      <c r="X70"/>
    </row>
    <row r="71" spans="2:24" ht="22.5">
      <c r="B71" s="886"/>
      <c r="C71" s="901"/>
      <c r="D71" s="204" t="s">
        <v>557</v>
      </c>
      <c r="E71" s="179">
        <v>20.100000000000001</v>
      </c>
      <c r="F71" s="180" t="s">
        <v>601</v>
      </c>
      <c r="G71" s="588"/>
      <c r="H71" s="588"/>
      <c r="I71" s="588"/>
      <c r="J71" s="610" t="str">
        <f>IF('3_Fraud'!F11="na","na",(IF('2_Account Setup'!F55="na","na",(IF('3_Fraud'!F11=0,"na",IF('2_Account Setup'!F55=0,"na",'3_Fraud'!F11/'2_Account Setup'!F55))))))</f>
        <v>na</v>
      </c>
      <c r="K71" s="610" t="str">
        <f>IF('3_Fraud'!G11="na","na",(IF('2_Account Setup'!G55="na","na",(IF('3_Fraud'!G11=0,"na",IF('2_Account Setup'!G55=0,"na",'3_Fraud'!G11/'2_Account Setup'!G55))))))</f>
        <v>na</v>
      </c>
      <c r="L71" s="610" t="str">
        <f>IF('3_Fraud'!H11="na","na",(IF('2_Account Setup'!H55="na","na",(IF('3_Fraud'!H11=0,"na",IF('2_Account Setup'!H55=0,"na",'3_Fraud'!H11/'2_Account Setup'!H55))))))</f>
        <v>na</v>
      </c>
      <c r="M71" s="610" t="str">
        <f>IF('3_Fraud'!I11="na","na",(IF('2_Account Setup'!I55="na","na",(IF('3_Fraud'!I11=0,"na",IF('2_Account Setup'!I55=0,"na",'3_Fraud'!I11/'2_Account Setup'!I55))))))</f>
        <v>na</v>
      </c>
      <c r="N71" s="610" t="str">
        <f>IF('3_Fraud'!J11="na","na",(IF('2_Account Setup'!J55="na","na",(IF('3_Fraud'!J11=0,"na",IF('2_Account Setup'!J55=0,"na",'3_Fraud'!J11/'2_Account Setup'!J55))))))</f>
        <v>na</v>
      </c>
      <c r="O71" s="610" t="str">
        <f>IF('3_Fraud'!K11="na","na",(IF('2_Account Setup'!K55="na","na",(IF('3_Fraud'!K11=0,"na",IF('2_Account Setup'!K55=0,"na",'3_Fraud'!K11/'2_Account Setup'!K55))))))</f>
        <v>na</v>
      </c>
      <c r="P71" s="610" t="str">
        <f>IF('3_Fraud'!L11="na","na",(IF('2_Account Setup'!L55="na","na",(IF('3_Fraud'!L11=0,"na",IF('2_Account Setup'!L55=0,"na",'3_Fraud'!L11/'2_Account Setup'!L55))))))</f>
        <v>na</v>
      </c>
      <c r="Q71" s="610" t="str">
        <f>IF('3_Fraud'!M11="na","na",(IF('2_Account Setup'!M55="na","na",(IF('3_Fraud'!M11=0,"na",IF('2_Account Setup'!M55=0,"na",'3_Fraud'!M11/'2_Account Setup'!M55))))))</f>
        <v>na</v>
      </c>
      <c r="R71" s="610" t="str">
        <f>IF('3_Fraud'!N11="na","na",(IF('2_Account Setup'!N55="na","na",(IF('3_Fraud'!N11=0,"na",IF('2_Account Setup'!N55=0,"na",'3_Fraud'!N11/'2_Account Setup'!N55))))))</f>
        <v>na</v>
      </c>
      <c r="S71"/>
      <c r="T71"/>
      <c r="U71"/>
      <c r="V71"/>
      <c r="W71"/>
      <c r="X71"/>
    </row>
    <row r="72" spans="2:24" ht="22.5">
      <c r="B72" s="886"/>
      <c r="C72" s="901"/>
      <c r="D72" s="204" t="s">
        <v>104</v>
      </c>
      <c r="E72" s="179">
        <v>20.2</v>
      </c>
      <c r="F72" s="180" t="s">
        <v>602</v>
      </c>
      <c r="G72" s="588"/>
      <c r="H72" s="588"/>
      <c r="I72" s="588"/>
      <c r="J72" s="610" t="str">
        <f>IF('3_Fraud'!F12="na","na",(IF('2_Account Setup'!F56="na","na",(IF('3_Fraud'!F12=0,"na",IF('2_Account Setup'!F56=0,"na",'3_Fraud'!F12/'2_Account Setup'!F56))))))</f>
        <v>na</v>
      </c>
      <c r="K72" s="610" t="str">
        <f>IF('3_Fraud'!G12="na","na",(IF('2_Account Setup'!G56="na","na",(IF('3_Fraud'!G12=0,"na",IF('2_Account Setup'!G56=0,"na",'3_Fraud'!G12/'2_Account Setup'!G56))))))</f>
        <v>na</v>
      </c>
      <c r="L72" s="610" t="str">
        <f>IF('3_Fraud'!H12="na","na",(IF('2_Account Setup'!H56="na","na",(IF('3_Fraud'!H12=0,"na",IF('2_Account Setup'!H56=0,"na",'3_Fraud'!H12/'2_Account Setup'!H56))))))</f>
        <v>na</v>
      </c>
      <c r="M72" s="610" t="str">
        <f>IF('3_Fraud'!I12="na","na",(IF('2_Account Setup'!I56="na","na",(IF('3_Fraud'!I12=0,"na",IF('2_Account Setup'!I56=0,"na",'3_Fraud'!I12/'2_Account Setup'!I56))))))</f>
        <v>na</v>
      </c>
      <c r="N72" s="610" t="str">
        <f>IF('3_Fraud'!J12="na","na",(IF('2_Account Setup'!J56="na","na",(IF('3_Fraud'!J12=0,"na",IF('2_Account Setup'!J56=0,"na",'3_Fraud'!J12/'2_Account Setup'!J56))))))</f>
        <v>na</v>
      </c>
      <c r="O72" s="610" t="str">
        <f>IF('3_Fraud'!K12="na","na",(IF('2_Account Setup'!K56="na","na",(IF('3_Fraud'!K12=0,"na",IF('2_Account Setup'!K56=0,"na",'3_Fraud'!K12/'2_Account Setup'!K56))))))</f>
        <v>na</v>
      </c>
      <c r="P72" s="610" t="str">
        <f>IF('3_Fraud'!L12="na","na",(IF('2_Account Setup'!L56="na","na",(IF('3_Fraud'!L12=0,"na",IF('2_Account Setup'!L56=0,"na",'3_Fraud'!L12/'2_Account Setup'!L56))))))</f>
        <v>na</v>
      </c>
      <c r="Q72" s="610" t="str">
        <f>IF('3_Fraud'!M12="na","na",(IF('2_Account Setup'!M56="na","na",(IF('3_Fraud'!M12=0,"na",IF('2_Account Setup'!M56=0,"na",'3_Fraud'!M12/'2_Account Setup'!M56))))))</f>
        <v>na</v>
      </c>
      <c r="R72" s="610" t="str">
        <f>IF('3_Fraud'!N12="na","na",(IF('2_Account Setup'!N56="na","na",(IF('3_Fraud'!N12=0,"na",IF('2_Account Setup'!N56=0,"na",'3_Fraud'!N12/'2_Account Setup'!N56))))))</f>
        <v>na</v>
      </c>
      <c r="S72"/>
      <c r="T72"/>
      <c r="U72"/>
      <c r="V72"/>
      <c r="W72"/>
      <c r="X72"/>
    </row>
    <row r="73" spans="2:24" ht="22.5">
      <c r="B73" s="886"/>
      <c r="C73" s="902"/>
      <c r="D73" s="375" t="s">
        <v>559</v>
      </c>
      <c r="E73" s="179">
        <v>20.3</v>
      </c>
      <c r="F73" s="180" t="s">
        <v>603</v>
      </c>
      <c r="G73" s="588"/>
      <c r="H73" s="588"/>
      <c r="I73" s="588"/>
      <c r="J73" s="610" t="str">
        <f>IF('3_Fraud'!F13="na","na",(IF('2_Account Setup'!F57="na","na",(IF('3_Fraud'!F13=0,"na",IF('2_Account Setup'!F57=0,"na",'3_Fraud'!F13/'2_Account Setup'!F57))))))</f>
        <v>na</v>
      </c>
      <c r="K73" s="610" t="str">
        <f>IF('3_Fraud'!G13="na","na",(IF('2_Account Setup'!G57="na","na",(IF('3_Fraud'!G13=0,"na",IF('2_Account Setup'!G57=0,"na",'3_Fraud'!G13/'2_Account Setup'!G57))))))</f>
        <v>na</v>
      </c>
      <c r="L73" s="610" t="str">
        <f>IF('3_Fraud'!H13="na","na",(IF('2_Account Setup'!H57="na","na",(IF('3_Fraud'!H13=0,"na",IF('2_Account Setup'!H57=0,"na",'3_Fraud'!H13/'2_Account Setup'!H57))))))</f>
        <v>na</v>
      </c>
      <c r="M73" s="610" t="str">
        <f>IF('3_Fraud'!I13="na","na",(IF('2_Account Setup'!I57="na","na",(IF('3_Fraud'!I13=0,"na",IF('2_Account Setup'!I57=0,"na",'3_Fraud'!I13/'2_Account Setup'!I57))))))</f>
        <v>na</v>
      </c>
      <c r="N73" s="610" t="str">
        <f>IF('3_Fraud'!J13="na","na",(IF('2_Account Setup'!J57="na","na",(IF('3_Fraud'!J13=0,"na",IF('2_Account Setup'!J57=0,"na",'3_Fraud'!J13/'2_Account Setup'!J57))))))</f>
        <v>na</v>
      </c>
      <c r="O73" s="610" t="str">
        <f>IF('3_Fraud'!K13="na","na",(IF('2_Account Setup'!K57="na","na",(IF('3_Fraud'!K13=0,"na",IF('2_Account Setup'!K57=0,"na",'3_Fraud'!K13/'2_Account Setup'!K57))))))</f>
        <v>na</v>
      </c>
      <c r="P73" s="610" t="str">
        <f>IF('3_Fraud'!L13="na","na",(IF('2_Account Setup'!L57="na","na",(IF('3_Fraud'!L13=0,"na",IF('2_Account Setup'!L57=0,"na",'3_Fraud'!L13/'2_Account Setup'!L57))))))</f>
        <v>na</v>
      </c>
      <c r="Q73" s="610" t="str">
        <f>IF('3_Fraud'!M13="na","na",(IF('2_Account Setup'!M57="na","na",(IF('3_Fraud'!M13=0,"na",IF('2_Account Setup'!M57=0,"na",'3_Fraud'!M13/'2_Account Setup'!M57))))))</f>
        <v>na</v>
      </c>
      <c r="R73" s="610" t="str">
        <f>IF('3_Fraud'!N13="na","na",(IF('2_Account Setup'!N57="na","na",(IF('3_Fraud'!N13=0,"na",IF('2_Account Setup'!N57=0,"na",'3_Fraud'!N13/'2_Account Setup'!N57))))))</f>
        <v>na</v>
      </c>
      <c r="S73"/>
      <c r="T73"/>
      <c r="U73"/>
      <c r="V73"/>
      <c r="W73"/>
      <c r="X73"/>
    </row>
    <row r="74" spans="2:24" ht="22.5">
      <c r="B74" s="886"/>
      <c r="C74" s="395"/>
      <c r="D74" s="383" t="s">
        <v>198</v>
      </c>
      <c r="E74" s="376">
        <v>20</v>
      </c>
      <c r="F74" s="180" t="s">
        <v>604</v>
      </c>
      <c r="G74" s="588"/>
      <c r="H74" s="588"/>
      <c r="I74" s="588"/>
      <c r="J74" s="610" t="str">
        <f>IF('3_Fraud'!F14="na","na",(IF('2_Account Setup'!F58="na","na",(IF('3_Fraud'!F14=0,"na",IF('2_Account Setup'!F58=0,"na",'3_Fraud'!F14/'2_Account Setup'!F58))))))</f>
        <v>na</v>
      </c>
      <c r="K74" s="610" t="str">
        <f>IF('3_Fraud'!G14="na","na",(IF('2_Account Setup'!G58="na","na",(IF('3_Fraud'!G14=0,"na",IF('2_Account Setup'!G58=0,"na",'3_Fraud'!G14/'2_Account Setup'!G58))))))</f>
        <v>na</v>
      </c>
      <c r="L74" s="610" t="str">
        <f>IF('3_Fraud'!H14="na","na",(IF('2_Account Setup'!H58="na","na",(IF('3_Fraud'!H14=0,"na",IF('2_Account Setup'!H58=0,"na",'3_Fraud'!H14/'2_Account Setup'!H58))))))</f>
        <v>na</v>
      </c>
      <c r="M74" s="610" t="str">
        <f>IF('3_Fraud'!I14="na","na",(IF('2_Account Setup'!I58="na","na",(IF('3_Fraud'!I14=0,"na",IF('2_Account Setup'!I58=0,"na",'3_Fraud'!I14/'2_Account Setup'!I58))))))</f>
        <v>na</v>
      </c>
      <c r="N74" s="610" t="str">
        <f>IF('3_Fraud'!J14="na","na",(IF('2_Account Setup'!J58="na","na",(IF('3_Fraud'!J14=0,"na",IF('2_Account Setup'!J58=0,"na",'3_Fraud'!J14/'2_Account Setup'!J58))))))</f>
        <v>na</v>
      </c>
      <c r="O74" s="610" t="str">
        <f>IF('3_Fraud'!K14="na","na",(IF('2_Account Setup'!K58="na","na",(IF('3_Fraud'!K14=0,"na",IF('2_Account Setup'!K58=0,"na",'3_Fraud'!K14/'2_Account Setup'!K58))))))</f>
        <v>na</v>
      </c>
      <c r="P74" s="610" t="str">
        <f>IF('3_Fraud'!L14="na","na",(IF('2_Account Setup'!L58="na","na",(IF('3_Fraud'!L14=0,"na",IF('2_Account Setup'!L58=0,"na",'3_Fraud'!L14/'2_Account Setup'!L58))))))</f>
        <v>na</v>
      </c>
      <c r="Q74" s="610" t="str">
        <f>IF('3_Fraud'!M14="na","na",(IF('2_Account Setup'!M58="na","na",(IF('3_Fraud'!M14=0,"na",IF('2_Account Setup'!M58=0,"na",'3_Fraud'!M14/'2_Account Setup'!M58))))))</f>
        <v>na</v>
      </c>
      <c r="R74" s="610" t="str">
        <f>IF('3_Fraud'!N14="na","na",(IF('2_Account Setup'!N58="na","na",(IF('3_Fraud'!N14=0,"na",IF('2_Account Setup'!N58=0,"na",'3_Fraud'!N14/'2_Account Setup'!N58))))))</f>
        <v>na</v>
      </c>
      <c r="S74"/>
      <c r="T74"/>
      <c r="U74"/>
      <c r="V74"/>
      <c r="W74"/>
      <c r="X74"/>
    </row>
    <row r="75" spans="2:24">
      <c r="B75" s="886"/>
      <c r="C75" s="901" t="s">
        <v>605</v>
      </c>
      <c r="D75" s="417" t="s">
        <v>606</v>
      </c>
      <c r="E75" s="177"/>
      <c r="F75" s="178"/>
      <c r="G75" s="593"/>
      <c r="H75" s="593"/>
      <c r="I75" s="593"/>
      <c r="J75" s="593"/>
      <c r="K75" s="593"/>
      <c r="L75" s="593"/>
      <c r="M75" s="593"/>
      <c r="N75" s="593"/>
      <c r="O75" s="593"/>
      <c r="P75" s="593"/>
      <c r="Q75" s="593"/>
      <c r="R75" s="637"/>
      <c r="S75"/>
      <c r="T75"/>
      <c r="U75"/>
      <c r="V75"/>
      <c r="W75"/>
      <c r="X75"/>
    </row>
    <row r="76" spans="2:24">
      <c r="B76" s="886"/>
      <c r="C76" s="901"/>
      <c r="D76" s="204" t="s">
        <v>557</v>
      </c>
      <c r="E76" s="179">
        <v>21.1</v>
      </c>
      <c r="F76" s="180">
        <v>13.1</v>
      </c>
      <c r="G76" s="588" t="str">
        <f>IF('3_Fraud'!F16="na","na",(IF('2_Account Setup'!F74="na","na",(IF('3_Fraud'!F16=0,"na",IF('2_Account Setup'!F74=0,"na",'3_Fraud'!F16/'2_Account Setup'!F74))))))</f>
        <v>na</v>
      </c>
      <c r="H76" s="588" t="str">
        <f>IF('3_Fraud'!G16="na","na",(IF('2_Account Setup'!G74="na","na",(IF('3_Fraud'!G16=0,"na",IF('2_Account Setup'!G74=0,"na",'3_Fraud'!G16/'2_Account Setup'!G74))))))</f>
        <v>na</v>
      </c>
      <c r="I76" s="588" t="str">
        <f>IF('3_Fraud'!H16="na","na",(IF('2_Account Setup'!H74="na","na",(IF('3_Fraud'!H16=0,"na",IF('2_Account Setup'!H74=0,"na",'3_Fraud'!H16/'2_Account Setup'!H74))))))</f>
        <v>na</v>
      </c>
      <c r="J76" s="588" t="str">
        <f>IF('3_Fraud'!I16="na","na",(IF('2_Account Setup'!I74="na","na",(IF('3_Fraud'!I16=0,"na",IF('2_Account Setup'!I74=0,"na",'3_Fraud'!I16/'2_Account Setup'!I74))))))</f>
        <v>na</v>
      </c>
      <c r="K76" s="588" t="str">
        <f>IF('3_Fraud'!J16="na","na",(IF('2_Account Setup'!J74="na","na",(IF('3_Fraud'!J16=0,"na",IF('2_Account Setup'!J74=0,"na",'3_Fraud'!J16/'2_Account Setup'!J74))))))</f>
        <v>na</v>
      </c>
      <c r="L76" s="588" t="str">
        <f>IF('3_Fraud'!K16="na","na",(IF('2_Account Setup'!K74="na","na",(IF('3_Fraud'!K16=0,"na",IF('2_Account Setup'!K74=0,"na",'3_Fraud'!K16/'2_Account Setup'!K74))))))</f>
        <v>na</v>
      </c>
      <c r="M76" s="588" t="str">
        <f>IF('3_Fraud'!L16="na","na",(IF('2_Account Setup'!L74="na","na",(IF('3_Fraud'!L16=0,"na",IF('2_Account Setup'!L74=0,"na",'3_Fraud'!L16/'2_Account Setup'!L74))))))</f>
        <v>na</v>
      </c>
      <c r="N76" s="588" t="str">
        <f>IF('3_Fraud'!M16="na","na",(IF('2_Account Setup'!M74="na","na",(IF('3_Fraud'!M16=0,"na",IF('2_Account Setup'!M74=0,"na",'3_Fraud'!M16/'2_Account Setup'!M74))))))</f>
        <v>na</v>
      </c>
      <c r="O76" s="588" t="str">
        <f>IF('3_Fraud'!N16="na","na",(IF('2_Account Setup'!N74="na","na",(IF('3_Fraud'!N16=0,"na",IF('2_Account Setup'!N74=0,"na",'3_Fraud'!N16/'2_Account Setup'!N74))))))</f>
        <v>na</v>
      </c>
      <c r="P76" s="588" t="str">
        <f>IF('3_Fraud'!O16="na","na",(IF('2_Account Setup'!O74="na","na",(IF('3_Fraud'!O16=0,"na",IF('2_Account Setup'!O74=0,"na",'3_Fraud'!O16/'2_Account Setup'!O74))))))</f>
        <v>na</v>
      </c>
      <c r="Q76" s="588" t="str">
        <f>IF('3_Fraud'!P16="na","na",(IF('2_Account Setup'!P74="na","na",(IF('3_Fraud'!P16=0,"na",IF('2_Account Setup'!P74=0,"na",'3_Fraud'!P16/'2_Account Setup'!P74))))))</f>
        <v>na</v>
      </c>
      <c r="R76" s="610" t="str">
        <f>IF('3_Fraud'!Q16="na","na",(IF('2_Account Setup'!Q74="na","na",(IF('3_Fraud'!Q16=0,"na",IF('2_Account Setup'!Q74=0,"na",'3_Fraud'!Q16/'2_Account Setup'!Q74))))))</f>
        <v>na</v>
      </c>
      <c r="S76"/>
      <c r="T76"/>
      <c r="U76"/>
      <c r="V76"/>
      <c r="W76"/>
      <c r="X76"/>
    </row>
    <row r="77" spans="2:24">
      <c r="B77" s="886"/>
      <c r="C77" s="901"/>
      <c r="D77" s="204" t="s">
        <v>104</v>
      </c>
      <c r="E77" s="179">
        <v>21.2</v>
      </c>
      <c r="F77" s="180">
        <v>13.2</v>
      </c>
      <c r="G77" s="588" t="str">
        <f>IF('3_Fraud'!F17="na","na",(IF('2_Account Setup'!F75="na","na",(IF('3_Fraud'!F17=0,"na",IF('2_Account Setup'!F75=0,"na",'3_Fraud'!F17/'2_Account Setup'!F75))))))</f>
        <v>na</v>
      </c>
      <c r="H77" s="588" t="str">
        <f>IF('3_Fraud'!G17="na","na",(IF('2_Account Setup'!G75="na","na",(IF('3_Fraud'!G17=0,"na",IF('2_Account Setup'!G75=0,"na",'3_Fraud'!G17/'2_Account Setup'!G75))))))</f>
        <v>na</v>
      </c>
      <c r="I77" s="588" t="str">
        <f>IF('3_Fraud'!H17="na","na",(IF('2_Account Setup'!H75="na","na",(IF('3_Fraud'!H17=0,"na",IF('2_Account Setup'!H75=0,"na",'3_Fraud'!H17/'2_Account Setup'!H75))))))</f>
        <v>na</v>
      </c>
      <c r="J77" s="588" t="str">
        <f>IF('3_Fraud'!I17="na","na",(IF('2_Account Setup'!I75="na","na",(IF('3_Fraud'!I17=0,"na",IF('2_Account Setup'!I75=0,"na",'3_Fraud'!I17/'2_Account Setup'!I75))))))</f>
        <v>na</v>
      </c>
      <c r="K77" s="588" t="str">
        <f>IF('3_Fraud'!J17="na","na",(IF('2_Account Setup'!J75="na","na",(IF('3_Fraud'!J17=0,"na",IF('2_Account Setup'!J75=0,"na",'3_Fraud'!J17/'2_Account Setup'!J75))))))</f>
        <v>na</v>
      </c>
      <c r="L77" s="588" t="str">
        <f>IF('3_Fraud'!K17="na","na",(IF('2_Account Setup'!K75="na","na",(IF('3_Fraud'!K17=0,"na",IF('2_Account Setup'!K75=0,"na",'3_Fraud'!K17/'2_Account Setup'!K75))))))</f>
        <v>na</v>
      </c>
      <c r="M77" s="588" t="str">
        <f>IF('3_Fraud'!L17="na","na",(IF('2_Account Setup'!L75="na","na",(IF('3_Fraud'!L17=0,"na",IF('2_Account Setup'!L75=0,"na",'3_Fraud'!L17/'2_Account Setup'!L75))))))</f>
        <v>na</v>
      </c>
      <c r="N77" s="588" t="str">
        <f>IF('3_Fraud'!M17="na","na",(IF('2_Account Setup'!M75="na","na",(IF('3_Fraud'!M17=0,"na",IF('2_Account Setup'!M75=0,"na",'3_Fraud'!M17/'2_Account Setup'!M75))))))</f>
        <v>na</v>
      </c>
      <c r="O77" s="588" t="str">
        <f>IF('3_Fraud'!N17="na","na",(IF('2_Account Setup'!N75="na","na",(IF('3_Fraud'!N17=0,"na",IF('2_Account Setup'!N75=0,"na",'3_Fraud'!N17/'2_Account Setup'!N75))))))</f>
        <v>na</v>
      </c>
      <c r="P77" s="588" t="str">
        <f>IF('3_Fraud'!O17="na","na",(IF('2_Account Setup'!O75="na","na",(IF('3_Fraud'!O17=0,"na",IF('2_Account Setup'!O75=0,"na",'3_Fraud'!O17/'2_Account Setup'!O75))))))</f>
        <v>na</v>
      </c>
      <c r="Q77" s="588" t="str">
        <f>IF('3_Fraud'!P17="na","na",(IF('2_Account Setup'!P75="na","na",(IF('3_Fraud'!P17=0,"na",IF('2_Account Setup'!P75=0,"na",'3_Fraud'!P17/'2_Account Setup'!P75))))))</f>
        <v>na</v>
      </c>
      <c r="R77" s="610" t="str">
        <f>IF('3_Fraud'!Q17="na","na",(IF('2_Account Setup'!Q75="na","na",(IF('3_Fraud'!Q17=0,"na",IF('2_Account Setup'!Q75=0,"na",'3_Fraud'!Q17/'2_Account Setup'!Q75))))))</f>
        <v>na</v>
      </c>
      <c r="S77"/>
      <c r="T77"/>
      <c r="U77"/>
      <c r="V77"/>
      <c r="W77"/>
      <c r="X77"/>
    </row>
    <row r="78" spans="2:24">
      <c r="B78" s="886"/>
      <c r="C78" s="902"/>
      <c r="D78" s="375" t="s">
        <v>559</v>
      </c>
      <c r="E78" s="179">
        <v>21.3</v>
      </c>
      <c r="F78" s="180">
        <v>13.3</v>
      </c>
      <c r="G78" s="588" t="str">
        <f>IF('3_Fraud'!F18="na","na",(IF('2_Account Setup'!F76="na","na",(IF('3_Fraud'!F18=0,"na",IF('2_Account Setup'!F76=0,"na",'3_Fraud'!F18/'2_Account Setup'!F76))))))</f>
        <v>na</v>
      </c>
      <c r="H78" s="588" t="str">
        <f>IF('3_Fraud'!G18="na","na",(IF('2_Account Setup'!G76="na","na",(IF('3_Fraud'!G18=0,"na",IF('2_Account Setup'!G76=0,"na",'3_Fraud'!G18/'2_Account Setup'!G76))))))</f>
        <v>na</v>
      </c>
      <c r="I78" s="588" t="str">
        <f>IF('3_Fraud'!H18="na","na",(IF('2_Account Setup'!H76="na","na",(IF('3_Fraud'!H18=0,"na",IF('2_Account Setup'!H76=0,"na",'3_Fraud'!H18/'2_Account Setup'!H76))))))</f>
        <v>na</v>
      </c>
      <c r="J78" s="588" t="str">
        <f>IF('3_Fraud'!I18="na","na",(IF('2_Account Setup'!I76="na","na",(IF('3_Fraud'!I18=0,"na",IF('2_Account Setup'!I76=0,"na",'3_Fraud'!I18/'2_Account Setup'!I76))))))</f>
        <v>na</v>
      </c>
      <c r="K78" s="588" t="str">
        <f>IF('3_Fraud'!J18="na","na",(IF('2_Account Setup'!J76="na","na",(IF('3_Fraud'!J18=0,"na",IF('2_Account Setup'!J76=0,"na",'3_Fraud'!J18/'2_Account Setup'!J76))))))</f>
        <v>na</v>
      </c>
      <c r="L78" s="588" t="str">
        <f>IF('3_Fraud'!K18="na","na",(IF('2_Account Setup'!K76="na","na",(IF('3_Fraud'!K18=0,"na",IF('2_Account Setup'!K76=0,"na",'3_Fraud'!K18/'2_Account Setup'!K76))))))</f>
        <v>na</v>
      </c>
      <c r="M78" s="588" t="str">
        <f>IF('3_Fraud'!L18="na","na",(IF('2_Account Setup'!L76="na","na",(IF('3_Fraud'!L18=0,"na",IF('2_Account Setup'!L76=0,"na",'3_Fraud'!L18/'2_Account Setup'!L76))))))</f>
        <v>na</v>
      </c>
      <c r="N78" s="588" t="str">
        <f>IF('3_Fraud'!M18="na","na",(IF('2_Account Setup'!M76="na","na",(IF('3_Fraud'!M18=0,"na",IF('2_Account Setup'!M76=0,"na",'3_Fraud'!M18/'2_Account Setup'!M76))))))</f>
        <v>na</v>
      </c>
      <c r="O78" s="588" t="str">
        <f>IF('3_Fraud'!N18="na","na",(IF('2_Account Setup'!N76="na","na",(IF('3_Fraud'!N18=0,"na",IF('2_Account Setup'!N76=0,"na",'3_Fraud'!N18/'2_Account Setup'!N76))))))</f>
        <v>na</v>
      </c>
      <c r="P78" s="588" t="str">
        <f>IF('3_Fraud'!O18="na","na",(IF('2_Account Setup'!O76="na","na",(IF('3_Fraud'!O18=0,"na",IF('2_Account Setup'!O76=0,"na",'3_Fraud'!O18/'2_Account Setup'!O76))))))</f>
        <v>na</v>
      </c>
      <c r="Q78" s="588" t="str">
        <f>IF('3_Fraud'!P18="na","na",(IF('2_Account Setup'!P76="na","na",(IF('3_Fraud'!P18=0,"na",IF('2_Account Setup'!P76=0,"na",'3_Fraud'!P18/'2_Account Setup'!P76))))))</f>
        <v>na</v>
      </c>
      <c r="R78" s="610" t="str">
        <f>IF('3_Fraud'!Q18="na","na",(IF('2_Account Setup'!Q76="na","na",(IF('3_Fraud'!Q18=0,"na",IF('2_Account Setup'!Q76=0,"na",'3_Fraud'!Q18/'2_Account Setup'!Q76))))))</f>
        <v>na</v>
      </c>
      <c r="S78"/>
      <c r="T78"/>
      <c r="U78"/>
      <c r="V78"/>
      <c r="W78"/>
      <c r="X78"/>
    </row>
    <row r="79" spans="2:24">
      <c r="B79" s="886"/>
      <c r="C79" s="395"/>
      <c r="D79" s="383" t="s">
        <v>198</v>
      </c>
      <c r="E79" s="376">
        <v>21</v>
      </c>
      <c r="F79" s="575">
        <v>13</v>
      </c>
      <c r="G79" s="588" t="str">
        <f>IF('3_Fraud'!F19="na","na",(IF('2_Account Setup'!F77="na","na",(IF('3_Fraud'!F19=0,"na",IF('2_Account Setup'!F77=0,"na",'3_Fraud'!F19/'2_Account Setup'!F77))))))</f>
        <v>na</v>
      </c>
      <c r="H79" s="588" t="str">
        <f>IF('3_Fraud'!G19="na","na",(IF('2_Account Setup'!G77="na","na",(IF('3_Fraud'!G19=0,"na",IF('2_Account Setup'!G77=0,"na",'3_Fraud'!G19/'2_Account Setup'!G77))))))</f>
        <v>na</v>
      </c>
      <c r="I79" s="588" t="str">
        <f>IF('3_Fraud'!H19="na","na",(IF('2_Account Setup'!H77="na","na",(IF('3_Fraud'!H19=0,"na",IF('2_Account Setup'!H77=0,"na",'3_Fraud'!H19/'2_Account Setup'!H77))))))</f>
        <v>na</v>
      </c>
      <c r="J79" s="588" t="str">
        <f>IF('3_Fraud'!I19="na","na",(IF('2_Account Setup'!I77="na","na",(IF('3_Fraud'!I19=0,"na",IF('2_Account Setup'!I77=0,"na",'3_Fraud'!I19/'2_Account Setup'!I77))))))</f>
        <v>na</v>
      </c>
      <c r="K79" s="588" t="str">
        <f>IF('3_Fraud'!J19="na","na",(IF('2_Account Setup'!J77="na","na",(IF('3_Fraud'!J19=0,"na",IF('2_Account Setup'!J77=0,"na",'3_Fraud'!J19/'2_Account Setup'!J77))))))</f>
        <v>na</v>
      </c>
      <c r="L79" s="588" t="str">
        <f>IF('3_Fraud'!K19="na","na",(IF('2_Account Setup'!K77="na","na",(IF('3_Fraud'!K19=0,"na",IF('2_Account Setup'!K77=0,"na",'3_Fraud'!K19/'2_Account Setup'!K77))))))</f>
        <v>na</v>
      </c>
      <c r="M79" s="588" t="str">
        <f>IF('3_Fraud'!L19="na","na",(IF('2_Account Setup'!L77="na","na",(IF('3_Fraud'!L19=0,"na",IF('2_Account Setup'!L77=0,"na",'3_Fraud'!L19/'2_Account Setup'!L77))))))</f>
        <v>na</v>
      </c>
      <c r="N79" s="588" t="str">
        <f>IF('3_Fraud'!M19="na","na",(IF('2_Account Setup'!M77="na","na",(IF('3_Fraud'!M19=0,"na",IF('2_Account Setup'!M77=0,"na",'3_Fraud'!M19/'2_Account Setup'!M77))))))</f>
        <v>na</v>
      </c>
      <c r="O79" s="588" t="str">
        <f>IF('3_Fraud'!N19="na","na",(IF('2_Account Setup'!N77="na","na",(IF('3_Fraud'!N19=0,"na",IF('2_Account Setup'!N77=0,"na",'3_Fraud'!N19/'2_Account Setup'!N77))))))</f>
        <v>na</v>
      </c>
      <c r="P79" s="588" t="str">
        <f>IF('3_Fraud'!O19="na","na",(IF('2_Account Setup'!O77="na","na",(IF('3_Fraud'!O19=0,"na",IF('2_Account Setup'!O77=0,"na",'3_Fraud'!O19/'2_Account Setup'!O77))))))</f>
        <v>na</v>
      </c>
      <c r="Q79" s="588" t="str">
        <f>IF('3_Fraud'!P19="na","na",(IF('2_Account Setup'!P77="na","na",(IF('3_Fraud'!P19=0,"na",IF('2_Account Setup'!P77=0,"na",'3_Fraud'!P19/'2_Account Setup'!P77))))))</f>
        <v>na</v>
      </c>
      <c r="R79" s="610" t="str">
        <f>IF('3_Fraud'!Q19="na","na",(IF('2_Account Setup'!Q77="na","na",(IF('3_Fraud'!Q19=0,"na",IF('2_Account Setup'!Q77=0,"na",'3_Fraud'!Q19/'2_Account Setup'!Q77))))))</f>
        <v>na</v>
      </c>
      <c r="S79"/>
      <c r="T79"/>
      <c r="U79"/>
      <c r="V79"/>
      <c r="W79"/>
      <c r="X79"/>
    </row>
    <row r="80" spans="2:24">
      <c r="B80" s="886"/>
      <c r="C80" s="385" t="s">
        <v>607</v>
      </c>
      <c r="D80" s="383" t="s">
        <v>608</v>
      </c>
      <c r="E80" s="384">
        <v>20</v>
      </c>
      <c r="F80" s="576">
        <v>21</v>
      </c>
      <c r="G80" s="588" t="str">
        <f>IF('3_Fraud'!F14="na","na",(IF('3_Fraud'!F19="na","na",(IF('3_Fraud'!F19=0,"na",'3_Fraud'!F14/'3_Fraud'!F19)))))</f>
        <v>na</v>
      </c>
      <c r="H80" s="588" t="str">
        <f>IF('3_Fraud'!G14="na","na",(IF('3_Fraud'!G19="na","na",(IF('3_Fraud'!G19=0,"na",'3_Fraud'!G14/'3_Fraud'!G19)))))</f>
        <v>na</v>
      </c>
      <c r="I80" s="588" t="str">
        <f>IF('3_Fraud'!H14="na","na",(IF('3_Fraud'!H19="na","na",(IF('3_Fraud'!H19=0,"na",'3_Fraud'!H14/'3_Fraud'!H19)))))</f>
        <v>na</v>
      </c>
      <c r="J80" s="588" t="str">
        <f>IF('3_Fraud'!I14="na","na",(IF('3_Fraud'!I19="na","na",(IF('3_Fraud'!I19=0,"na",'3_Fraud'!I14/'3_Fraud'!I19)))))</f>
        <v>na</v>
      </c>
      <c r="K80" s="588" t="str">
        <f>IF('3_Fraud'!J14="na","na",(IF('3_Fraud'!J19="na","na",(IF('3_Fraud'!J19=0,"na",'3_Fraud'!J14/'3_Fraud'!J19)))))</f>
        <v>na</v>
      </c>
      <c r="L80" s="588" t="str">
        <f>IF('3_Fraud'!K14="na","na",(IF('3_Fraud'!K19="na","na",(IF('3_Fraud'!K19=0,"na",'3_Fraud'!K14/'3_Fraud'!K19)))))</f>
        <v>na</v>
      </c>
      <c r="M80" s="588" t="str">
        <f>IF('3_Fraud'!L14="na","na",(IF('3_Fraud'!L19="na","na",(IF('3_Fraud'!L19=0,"na",'3_Fraud'!L14/'3_Fraud'!L19)))))</f>
        <v>na</v>
      </c>
      <c r="N80" s="588" t="str">
        <f>IF('3_Fraud'!M14="na","na",(IF('3_Fraud'!M19="na","na",(IF('3_Fraud'!M19=0,"na",'3_Fraud'!M14/'3_Fraud'!M19)))))</f>
        <v>na</v>
      </c>
      <c r="O80" s="588" t="str">
        <f>IF('3_Fraud'!N14="na","na",(IF('3_Fraud'!N19="na","na",(IF('3_Fraud'!N19=0,"na",'3_Fraud'!N14/'3_Fraud'!N19)))))</f>
        <v>na</v>
      </c>
      <c r="P80" s="588" t="str">
        <f>IF('3_Fraud'!O14="na","na",(IF('3_Fraud'!O19="na","na",(IF('3_Fraud'!O19=0,"na",'3_Fraud'!O14/'3_Fraud'!O19)))))</f>
        <v>na</v>
      </c>
      <c r="Q80" s="588" t="str">
        <f>IF('3_Fraud'!P14="na","na",(IF('3_Fraud'!P19="na","na",(IF('3_Fraud'!P19=0,"na",'3_Fraud'!P14/'3_Fraud'!P19)))))</f>
        <v>na</v>
      </c>
      <c r="R80" s="610" t="str">
        <f>IF('3_Fraud'!Q14="na","na",(IF('3_Fraud'!Q19="na","na",(IF('3_Fraud'!Q19=0,"na",'3_Fraud'!Q14/'3_Fraud'!Q19)))))</f>
        <v>na</v>
      </c>
      <c r="S80"/>
      <c r="T80"/>
      <c r="U80"/>
      <c r="V80"/>
      <c r="W80"/>
      <c r="X80"/>
    </row>
    <row r="81" spans="2:24" ht="22.5">
      <c r="B81" s="886"/>
      <c r="C81" s="396" t="s">
        <v>609</v>
      </c>
      <c r="D81" s="207" t="s">
        <v>610</v>
      </c>
      <c r="E81" s="70">
        <v>22</v>
      </c>
      <c r="F81" s="178">
        <v>13</v>
      </c>
      <c r="G81" s="588" t="str">
        <f>IF('3_Fraud'!F24="na","na",(IF('2_Account Setup'!F77="na","na",(IF('3_Fraud'!F24=0,"na",IF('2_Account Setup'!F77=0,"na",'3_Fraud'!F24/'2_Account Setup'!F77))))))</f>
        <v>na</v>
      </c>
      <c r="H81" s="588" t="str">
        <f>IF('3_Fraud'!G24="na","na",(IF('2_Account Setup'!G77="na","na",(IF('3_Fraud'!G24=0,"na",IF('2_Account Setup'!G77=0,"na",'3_Fraud'!G24/'2_Account Setup'!G77))))))</f>
        <v>na</v>
      </c>
      <c r="I81" s="588" t="str">
        <f>IF('3_Fraud'!H24="na","na",(IF('2_Account Setup'!H77="na","na",(IF('3_Fraud'!H24=0,"na",IF('2_Account Setup'!H77=0,"na",'3_Fraud'!H24/'2_Account Setup'!H77))))))</f>
        <v>na</v>
      </c>
      <c r="J81" s="588" t="str">
        <f>IF('3_Fraud'!I24="na","na",(IF('2_Account Setup'!I77="na","na",(IF('3_Fraud'!I24=0,"na",IF('2_Account Setup'!I77=0,"na",'3_Fraud'!I24/'2_Account Setup'!I77))))))</f>
        <v>na</v>
      </c>
      <c r="K81" s="588" t="str">
        <f>IF('3_Fraud'!J24="na","na",(IF('2_Account Setup'!J77="na","na",(IF('3_Fraud'!J24=0,"na",IF('2_Account Setup'!J77=0,"na",'3_Fraud'!J24/'2_Account Setup'!J77))))))</f>
        <v>na</v>
      </c>
      <c r="L81" s="588" t="str">
        <f>IF('3_Fraud'!K24="na","na",(IF('2_Account Setup'!K77="na","na",(IF('3_Fraud'!K24=0,"na",IF('2_Account Setup'!K77=0,"na",'3_Fraud'!K24/'2_Account Setup'!K77))))))</f>
        <v>na</v>
      </c>
      <c r="M81" s="588" t="str">
        <f>IF('3_Fraud'!L24="na","na",(IF('2_Account Setup'!L77="na","na",(IF('3_Fraud'!L24=0,"na",IF('2_Account Setup'!L77=0,"na",'3_Fraud'!L24/'2_Account Setup'!L77))))))</f>
        <v>na</v>
      </c>
      <c r="N81" s="588" t="str">
        <f>IF('3_Fraud'!M24="na","na",(IF('2_Account Setup'!M77="na","na",(IF('3_Fraud'!M24=0,"na",IF('2_Account Setup'!M77=0,"na",'3_Fraud'!M24/'2_Account Setup'!M77))))))</f>
        <v>na</v>
      </c>
      <c r="O81" s="588" t="str">
        <f>IF('3_Fraud'!N24="na","na",(IF('2_Account Setup'!N77="na","na",(IF('3_Fraud'!N24=0,"na",IF('2_Account Setup'!N77=0,"na",'3_Fraud'!N24/'2_Account Setup'!N77))))))</f>
        <v>na</v>
      </c>
      <c r="P81" s="588" t="str">
        <f>IF('3_Fraud'!O24="na","na",(IF('2_Account Setup'!O77="na","na",(IF('3_Fraud'!O24=0,"na",IF('2_Account Setup'!O77=0,"na",'3_Fraud'!O24/'2_Account Setup'!O77))))))</f>
        <v>na</v>
      </c>
      <c r="Q81" s="588" t="str">
        <f>IF('3_Fraud'!P24="na","na",(IF('2_Account Setup'!P77="na","na",(IF('3_Fraud'!P24=0,"na",IF('2_Account Setup'!P77=0,"na",'3_Fraud'!P24/'2_Account Setup'!P77))))))</f>
        <v>na</v>
      </c>
      <c r="R81" s="610" t="str">
        <f>IF('3_Fraud'!Q24="na","na",(IF('2_Account Setup'!Q77="na","na",(IF('3_Fraud'!Q24=0,"na",IF('2_Account Setup'!Q77=0,"na",'3_Fraud'!Q24/'2_Account Setup'!Q77))))))</f>
        <v>na</v>
      </c>
      <c r="S81"/>
      <c r="T81"/>
      <c r="U81"/>
      <c r="V81"/>
      <c r="W81"/>
      <c r="X81"/>
    </row>
    <row r="82" spans="2:24" ht="22.5">
      <c r="B82" s="886"/>
      <c r="C82" s="396" t="s">
        <v>611</v>
      </c>
      <c r="D82" s="207" t="s">
        <v>612</v>
      </c>
      <c r="E82" s="70">
        <v>22</v>
      </c>
      <c r="F82" s="180">
        <v>8</v>
      </c>
      <c r="G82" s="588" t="str">
        <f>IF('3_Fraud'!F24="na","na",(IF('2_Account Setup'!F48="na","na",(IF('3_Fraud'!F24=0,"na",IF('2_Account Setup'!F48=0,"na",'3_Fraud'!F24/'2_Account Setup'!F48))))))</f>
        <v>na</v>
      </c>
      <c r="H82" s="588" t="str">
        <f>IF('3_Fraud'!G24="na","na",(IF('2_Account Setup'!G48="na","na",(IF('3_Fraud'!G24=0,"na",IF('2_Account Setup'!G48=0,"na",'3_Fraud'!G24/'2_Account Setup'!G48))))))</f>
        <v>na</v>
      </c>
      <c r="I82" s="588" t="str">
        <f>IF('3_Fraud'!H24="na","na",(IF('2_Account Setup'!H48="na","na",(IF('3_Fraud'!H24=0,"na",IF('2_Account Setup'!H48=0,"na",'3_Fraud'!H24/'2_Account Setup'!H48))))))</f>
        <v>na</v>
      </c>
      <c r="J82" s="588" t="str">
        <f>IF('3_Fraud'!I24="na","na",(IF('2_Account Setup'!I48="na","na",(IF('3_Fraud'!I24=0,"na",IF('2_Account Setup'!I48=0,"na",'3_Fraud'!I24/'2_Account Setup'!I48))))))</f>
        <v>na</v>
      </c>
      <c r="K82" s="588" t="str">
        <f>IF('3_Fraud'!J24="na","na",(IF('2_Account Setup'!J48="na","na",(IF('3_Fraud'!J24=0,"na",IF('2_Account Setup'!J48=0,"na",'3_Fraud'!J24/'2_Account Setup'!J48))))))</f>
        <v>na</v>
      </c>
      <c r="L82" s="588" t="str">
        <f>IF('3_Fraud'!K24="na","na",(IF('2_Account Setup'!K48="na","na",(IF('3_Fraud'!K24=0,"na",IF('2_Account Setup'!K48=0,"na",'3_Fraud'!K24/'2_Account Setup'!K48))))))</f>
        <v>na</v>
      </c>
      <c r="M82" s="588" t="str">
        <f>IF('3_Fraud'!L24="na","na",(IF('2_Account Setup'!L48="na","na",(IF('3_Fraud'!L24=0,"na",IF('2_Account Setup'!L48=0,"na",'3_Fraud'!L24/'2_Account Setup'!L48))))))</f>
        <v>na</v>
      </c>
      <c r="N82" s="588" t="str">
        <f>IF('3_Fraud'!M24="na","na",(IF('2_Account Setup'!M48="na","na",(IF('3_Fraud'!M24=0,"na",IF('2_Account Setup'!M48=0,"na",'3_Fraud'!M24/'2_Account Setup'!M48))))))</f>
        <v>na</v>
      </c>
      <c r="O82" s="588" t="str">
        <f>IF('3_Fraud'!N24="na","na",(IF('2_Account Setup'!N48="na","na",(IF('3_Fraud'!N24=0,"na",IF('2_Account Setup'!N48=0,"na",'3_Fraud'!N24/'2_Account Setup'!N48))))))</f>
        <v>na</v>
      </c>
      <c r="P82" s="588" t="str">
        <f>IF('3_Fraud'!O24="na","na",(IF('2_Account Setup'!O48="na","na",(IF('3_Fraud'!O24=0,"na",IF('2_Account Setup'!O48=0,"na",'3_Fraud'!O24/'2_Account Setup'!O48))))))</f>
        <v>na</v>
      </c>
      <c r="Q82" s="588" t="str">
        <f>IF('3_Fraud'!P24="na","na",(IF('2_Account Setup'!P48="na","na",(IF('3_Fraud'!P24=0,"na",IF('2_Account Setup'!P48=0,"na",'3_Fraud'!P24/'2_Account Setup'!P48))))))</f>
        <v>na</v>
      </c>
      <c r="R82" s="610" t="str">
        <f>IF('3_Fraud'!Q24="na","na",(IF('2_Account Setup'!Q48="na","na",(IF('3_Fraud'!Q24=0,"na",IF('2_Account Setup'!Q48=0,"na",'3_Fraud'!Q24/'2_Account Setup'!Q48))))))</f>
        <v>na</v>
      </c>
      <c r="S82"/>
      <c r="T82"/>
      <c r="U82"/>
      <c r="V82"/>
      <c r="W82"/>
      <c r="X82"/>
    </row>
    <row r="83" spans="2:24" ht="33.75">
      <c r="B83" s="886"/>
      <c r="C83" s="396" t="s">
        <v>613</v>
      </c>
      <c r="D83" s="418" t="s">
        <v>614</v>
      </c>
      <c r="E83" s="532"/>
      <c r="F83" s="180"/>
      <c r="G83" s="594"/>
      <c r="H83" s="594"/>
      <c r="I83" s="594"/>
      <c r="J83" s="594"/>
      <c r="K83" s="594"/>
      <c r="L83" s="594"/>
      <c r="M83" s="594"/>
      <c r="N83" s="594"/>
      <c r="O83" s="594"/>
      <c r="P83" s="594"/>
      <c r="Q83" s="594"/>
      <c r="R83" s="638"/>
      <c r="S83"/>
      <c r="T83"/>
      <c r="U83"/>
      <c r="V83"/>
      <c r="W83"/>
      <c r="X83"/>
    </row>
    <row r="84" spans="2:24">
      <c r="B84" s="886"/>
      <c r="C84" s="398" t="s">
        <v>615</v>
      </c>
      <c r="D84" s="182" t="s">
        <v>557</v>
      </c>
      <c r="E84" s="37">
        <v>22.1</v>
      </c>
      <c r="F84" s="180">
        <v>9.1</v>
      </c>
      <c r="G84" s="588" t="str">
        <f>IF('3_Fraud'!F21="na","na",(IF('2_Account Setup'!F55="na","na",(IF('2_Account Setup'!F55=0,"na",IF('3_Fraud'!F21=0,"na",'3_Fraud'!F21/'2_Account Setup'!F55))))))</f>
        <v>na</v>
      </c>
      <c r="H84" s="588" t="str">
        <f>IF('3_Fraud'!G21="na","na",(IF('2_Account Setup'!G55="na","na",(IF('2_Account Setup'!G55=0,"na",IF('3_Fraud'!G21=0,"na",'3_Fraud'!G21/'2_Account Setup'!G55))))))</f>
        <v>na</v>
      </c>
      <c r="I84" s="588" t="str">
        <f>IF('3_Fraud'!H21="na","na",(IF('2_Account Setup'!H55="na","na",(IF('2_Account Setup'!H55=0,"na",IF('3_Fraud'!H21=0,"na",'3_Fraud'!H21/'2_Account Setup'!H55))))))</f>
        <v>na</v>
      </c>
      <c r="J84" s="588" t="str">
        <f>IF('3_Fraud'!I21="na","na",(IF('2_Account Setup'!I55="na","na",(IF('2_Account Setup'!I55=0,"na",IF('3_Fraud'!I21=0,"na",'3_Fraud'!I21/'2_Account Setup'!I55))))))</f>
        <v>na</v>
      </c>
      <c r="K84" s="588" t="str">
        <f>IF('3_Fraud'!J21="na","na",(IF('2_Account Setup'!J55="na","na",(IF('2_Account Setup'!J55=0,"na",IF('3_Fraud'!J21=0,"na",'3_Fraud'!J21/'2_Account Setup'!J55))))))</f>
        <v>na</v>
      </c>
      <c r="L84" s="588" t="str">
        <f>IF('3_Fraud'!K21="na","na",(IF('2_Account Setup'!K55="na","na",(IF('2_Account Setup'!K55=0,"na",IF('3_Fraud'!K21=0,"na",'3_Fraud'!K21/'2_Account Setup'!K55))))))</f>
        <v>na</v>
      </c>
      <c r="M84" s="588" t="str">
        <f>IF('3_Fraud'!L21="na","na",(IF('2_Account Setup'!L55="na","na",(IF('2_Account Setup'!L55=0,"na",IF('3_Fraud'!L21=0,"na",'3_Fraud'!L21/'2_Account Setup'!L55))))))</f>
        <v>na</v>
      </c>
      <c r="N84" s="588" t="str">
        <f>IF('3_Fraud'!M21="na","na",(IF('2_Account Setup'!M55="na","na",(IF('2_Account Setup'!M55=0,"na",IF('3_Fraud'!M21=0,"na",'3_Fraud'!M21/'2_Account Setup'!M55))))))</f>
        <v>na</v>
      </c>
      <c r="O84" s="588" t="str">
        <f>IF('3_Fraud'!N21="na","na",(IF('2_Account Setup'!N55="na","na",(IF('2_Account Setup'!N55=0,"na",IF('3_Fraud'!N21=0,"na",'3_Fraud'!N21/'2_Account Setup'!N55))))))</f>
        <v>na</v>
      </c>
      <c r="P84" s="588" t="str">
        <f>IF('3_Fraud'!O21="na","na",(IF('2_Account Setup'!O55="na","na",(IF('2_Account Setup'!O55=0,"na",IF('3_Fraud'!O21=0,"na",'3_Fraud'!O21/'2_Account Setup'!O55))))))</f>
        <v>na</v>
      </c>
      <c r="Q84" s="588" t="str">
        <f>IF('3_Fraud'!P21="na","na",(IF('2_Account Setup'!P55="na","na",(IF('2_Account Setup'!P55=0,"na",IF('3_Fraud'!P21=0,"na",'3_Fraud'!P21/'2_Account Setup'!P55))))))</f>
        <v>na</v>
      </c>
      <c r="R84" s="610" t="str">
        <f>IF('3_Fraud'!Q21="na","na",(IF('2_Account Setup'!Q55="na","na",(IF('2_Account Setup'!Q55=0,"na",IF('3_Fraud'!Q21=0,"na",'3_Fraud'!Q21/'2_Account Setup'!Q55))))))</f>
        <v>na</v>
      </c>
      <c r="S84"/>
      <c r="T84"/>
      <c r="U84"/>
      <c r="V84"/>
      <c r="W84"/>
      <c r="X84"/>
    </row>
    <row r="85" spans="2:24">
      <c r="B85" s="886"/>
      <c r="C85" s="398" t="s">
        <v>616</v>
      </c>
      <c r="D85" s="182" t="s">
        <v>104</v>
      </c>
      <c r="E85" s="37">
        <v>22.2</v>
      </c>
      <c r="F85" s="180">
        <v>9.1999999999999993</v>
      </c>
      <c r="G85" s="588" t="str">
        <f>IF('3_Fraud'!F22="na","na",(IF('2_Account Setup'!F56="na","na",(IF('2_Account Setup'!F56=0,"na",IF('3_Fraud'!F22=0,"na",'3_Fraud'!F22/'2_Account Setup'!F56))))))</f>
        <v>na</v>
      </c>
      <c r="H85" s="588" t="str">
        <f>IF('3_Fraud'!G22="na","na",(IF('2_Account Setup'!G56="na","na",(IF('2_Account Setup'!G56=0,"na",IF('3_Fraud'!G22=0,"na",'3_Fraud'!G22/'2_Account Setup'!G56))))))</f>
        <v>na</v>
      </c>
      <c r="I85" s="588" t="str">
        <f>IF('3_Fraud'!H22="na","na",(IF('2_Account Setup'!H56="na","na",(IF('2_Account Setup'!H56=0,"na",IF('3_Fraud'!H22=0,"na",'3_Fraud'!H22/'2_Account Setup'!H56))))))</f>
        <v>na</v>
      </c>
      <c r="J85" s="588" t="str">
        <f>IF('3_Fraud'!I22="na","na",(IF('2_Account Setup'!I56="na","na",(IF('2_Account Setup'!I56=0,"na",IF('3_Fraud'!I22=0,"na",'3_Fraud'!I22/'2_Account Setup'!I56))))))</f>
        <v>na</v>
      </c>
      <c r="K85" s="588" t="str">
        <f>IF('3_Fraud'!J22="na","na",(IF('2_Account Setup'!J56="na","na",(IF('2_Account Setup'!J56=0,"na",IF('3_Fraud'!J22=0,"na",'3_Fraud'!J22/'2_Account Setup'!J56))))))</f>
        <v>na</v>
      </c>
      <c r="L85" s="588" t="str">
        <f>IF('3_Fraud'!K22="na","na",(IF('2_Account Setup'!K56="na","na",(IF('2_Account Setup'!K56=0,"na",IF('3_Fraud'!K22=0,"na",'3_Fraud'!K22/'2_Account Setup'!K56))))))</f>
        <v>na</v>
      </c>
      <c r="M85" s="588" t="str">
        <f>IF('3_Fraud'!L22="na","na",(IF('2_Account Setup'!L56="na","na",(IF('2_Account Setup'!L56=0,"na",IF('3_Fraud'!L22=0,"na",'3_Fraud'!L22/'2_Account Setup'!L56))))))</f>
        <v>na</v>
      </c>
      <c r="N85" s="588" t="str">
        <f>IF('3_Fraud'!M22="na","na",(IF('2_Account Setup'!M56="na","na",(IF('2_Account Setup'!M56=0,"na",IF('3_Fraud'!M22=0,"na",'3_Fraud'!M22/'2_Account Setup'!M56))))))</f>
        <v>na</v>
      </c>
      <c r="O85" s="588" t="str">
        <f>IF('3_Fraud'!N22="na","na",(IF('2_Account Setup'!N56="na","na",(IF('2_Account Setup'!N56=0,"na",IF('3_Fraud'!N22=0,"na",'3_Fraud'!N22/'2_Account Setup'!N56))))))</f>
        <v>na</v>
      </c>
      <c r="P85" s="588" t="str">
        <f>IF('3_Fraud'!O22="na","na",(IF('2_Account Setup'!O56="na","na",(IF('2_Account Setup'!O56=0,"na",IF('3_Fraud'!O22=0,"na",'3_Fraud'!O22/'2_Account Setup'!O56))))))</f>
        <v>na</v>
      </c>
      <c r="Q85" s="588" t="str">
        <f>IF('3_Fraud'!P22="na","na",(IF('2_Account Setup'!P56="na","na",(IF('2_Account Setup'!P56=0,"na",IF('3_Fraud'!P22=0,"na",'3_Fraud'!P22/'2_Account Setup'!P56))))))</f>
        <v>na</v>
      </c>
      <c r="R85" s="610" t="str">
        <f>IF('3_Fraud'!Q22="na","na",(IF('2_Account Setup'!Q56="na","na",(IF('2_Account Setup'!Q56=0,"na",IF('3_Fraud'!Q22=0,"na",'3_Fraud'!Q22/'2_Account Setup'!Q56))))))</f>
        <v>na</v>
      </c>
      <c r="S85"/>
      <c r="T85"/>
      <c r="U85"/>
      <c r="V85"/>
      <c r="W85"/>
      <c r="X85"/>
    </row>
    <row r="86" spans="2:24">
      <c r="B86" s="886"/>
      <c r="C86" s="396" t="s">
        <v>617</v>
      </c>
      <c r="D86" s="397" t="s">
        <v>559</v>
      </c>
      <c r="E86" s="184">
        <v>22.3</v>
      </c>
      <c r="F86" s="577">
        <v>9.3000000000000007</v>
      </c>
      <c r="G86" s="588" t="str">
        <f>IF('3_Fraud'!F23="na","na",(IF('2_Account Setup'!F57="na","na",(IF('2_Account Setup'!F57=0,"na",IF('3_Fraud'!F23=0,"na",'3_Fraud'!F23/'2_Account Setup'!F57))))))</f>
        <v>na</v>
      </c>
      <c r="H86" s="588" t="str">
        <f>IF('3_Fraud'!G23="na","na",(IF('2_Account Setup'!G57="na","na",(IF('2_Account Setup'!G57=0,"na",IF('3_Fraud'!G23=0,"na",'3_Fraud'!G23/'2_Account Setup'!G57))))))</f>
        <v>na</v>
      </c>
      <c r="I86" s="588" t="str">
        <f>IF('3_Fraud'!H23="na","na",(IF('2_Account Setup'!H57="na","na",(IF('2_Account Setup'!H57=0,"na",IF('3_Fraud'!H23=0,"na",'3_Fraud'!H23/'2_Account Setup'!H57))))))</f>
        <v>na</v>
      </c>
      <c r="J86" s="588" t="str">
        <f>IF('3_Fraud'!I23="na","na",(IF('2_Account Setup'!I57="na","na",(IF('2_Account Setup'!I57=0,"na",IF('3_Fraud'!I23=0,"na",'3_Fraud'!I23/'2_Account Setup'!I57))))))</f>
        <v>na</v>
      </c>
      <c r="K86" s="588" t="str">
        <f>IF('3_Fraud'!J23="na","na",(IF('2_Account Setup'!J57="na","na",(IF('2_Account Setup'!J57=0,"na",IF('3_Fraud'!J23=0,"na",'3_Fraud'!J23/'2_Account Setup'!J57))))))</f>
        <v>na</v>
      </c>
      <c r="L86" s="588" t="str">
        <f>IF('3_Fraud'!K23="na","na",(IF('2_Account Setup'!K57="na","na",(IF('2_Account Setup'!K57=0,"na",IF('3_Fraud'!K23=0,"na",'3_Fraud'!K23/'2_Account Setup'!K57))))))</f>
        <v>na</v>
      </c>
      <c r="M86" s="588" t="str">
        <f>IF('3_Fraud'!L23="na","na",(IF('2_Account Setup'!L57="na","na",(IF('2_Account Setup'!L57=0,"na",IF('3_Fraud'!L23=0,"na",'3_Fraud'!L23/'2_Account Setup'!L57))))))</f>
        <v>na</v>
      </c>
      <c r="N86" s="588" t="str">
        <f>IF('3_Fraud'!M23="na","na",(IF('2_Account Setup'!M57="na","na",(IF('2_Account Setup'!M57=0,"na",IF('3_Fraud'!M23=0,"na",'3_Fraud'!M23/'2_Account Setup'!M57))))))</f>
        <v>na</v>
      </c>
      <c r="O86" s="588" t="str">
        <f>IF('3_Fraud'!N23="na","na",(IF('2_Account Setup'!N57="na","na",(IF('2_Account Setup'!N57=0,"na",IF('3_Fraud'!N23=0,"na",'3_Fraud'!N23/'2_Account Setup'!N57))))))</f>
        <v>na</v>
      </c>
      <c r="P86" s="588" t="str">
        <f>IF('3_Fraud'!O23="na","na",(IF('2_Account Setup'!O57="na","na",(IF('2_Account Setup'!O57=0,"na",IF('3_Fraud'!O23=0,"na",'3_Fraud'!O23/'2_Account Setup'!O57))))))</f>
        <v>na</v>
      </c>
      <c r="Q86" s="588" t="str">
        <f>IF('3_Fraud'!P23="na","na",(IF('2_Account Setup'!P57="na","na",(IF('2_Account Setup'!P57=0,"na",IF('3_Fraud'!P23=0,"na",'3_Fraud'!P23/'2_Account Setup'!P57))))))</f>
        <v>na</v>
      </c>
      <c r="R86" s="610" t="str">
        <f>IF('3_Fraud'!Q23="na","na",(IF('2_Account Setup'!Q57="na","na",(IF('2_Account Setup'!Q57=0,"na",IF('3_Fraud'!Q23=0,"na",'3_Fraud'!Q23/'2_Account Setup'!Q57))))))</f>
        <v>na</v>
      </c>
      <c r="S86"/>
      <c r="T86"/>
      <c r="U86"/>
      <c r="V86"/>
      <c r="W86"/>
      <c r="X86"/>
    </row>
    <row r="87" spans="2:24" ht="22.5">
      <c r="B87" s="886"/>
      <c r="C87" s="387" t="s">
        <v>618</v>
      </c>
      <c r="D87" s="206" t="s">
        <v>619</v>
      </c>
      <c r="E87" s="28">
        <v>23</v>
      </c>
      <c r="F87" s="577">
        <v>8</v>
      </c>
      <c r="G87" s="588" t="str">
        <f>IF(OR('2_Account Setup'!F48=0,'2_Account Setup'!F48="na",'3_Fraud'!F26="na"),"na",('3_Fraud'!F26/'2_Account Setup'!F48))</f>
        <v>na</v>
      </c>
      <c r="H87" s="588" t="str">
        <f>IF(OR('2_Account Setup'!G48=0,'2_Account Setup'!G48="na",'3_Fraud'!G26="na"),"na",('3_Fraud'!G26/'2_Account Setup'!G48))</f>
        <v>na</v>
      </c>
      <c r="I87" s="588" t="str">
        <f>IF(OR('2_Account Setup'!H48=0,'2_Account Setup'!H48="na",'3_Fraud'!H26="na"),"na",('3_Fraud'!H26/'2_Account Setup'!H48))</f>
        <v>na</v>
      </c>
      <c r="J87" s="588" t="str">
        <f>IF(OR('2_Account Setup'!I48=0,'2_Account Setup'!I48="na",'3_Fraud'!I26="na"),"na",('3_Fraud'!I26/'2_Account Setup'!I48))</f>
        <v>na</v>
      </c>
      <c r="K87" s="588" t="str">
        <f>IF(OR('2_Account Setup'!J48=0,'2_Account Setup'!J48="na",'3_Fraud'!J26="na"),"na",('3_Fraud'!J26/'2_Account Setup'!J48))</f>
        <v>na</v>
      </c>
      <c r="L87" s="588" t="str">
        <f>IF(OR('2_Account Setup'!K48=0,'2_Account Setup'!K48="na",'3_Fraud'!K26="na"),"na",('3_Fraud'!K26/'2_Account Setup'!K48))</f>
        <v>na</v>
      </c>
      <c r="M87" s="588" t="str">
        <f>IF(OR('2_Account Setup'!L48=0,'2_Account Setup'!L48="na",'3_Fraud'!L26="na"),"na",('3_Fraud'!L26/'2_Account Setup'!L48))</f>
        <v>na</v>
      </c>
      <c r="N87" s="588" t="str">
        <f>IF(OR('2_Account Setup'!M48=0,'2_Account Setup'!M48="na",'3_Fraud'!M26="na"),"na",('3_Fraud'!M26/'2_Account Setup'!M48))</f>
        <v>na</v>
      </c>
      <c r="O87" s="588" t="str">
        <f>IF(OR('2_Account Setup'!N48=0,'2_Account Setup'!N48="na",'3_Fraud'!N26="na"),"na",('3_Fraud'!N26/'2_Account Setup'!N48))</f>
        <v>na</v>
      </c>
      <c r="P87" s="588" t="str">
        <f>IF(OR('2_Account Setup'!O48=0,'2_Account Setup'!O48="na",'3_Fraud'!O26="na"),"na",('3_Fraud'!O26/'2_Account Setup'!O48))</f>
        <v>na</v>
      </c>
      <c r="Q87" s="588" t="str">
        <f>IF(OR('2_Account Setup'!P48=0,'2_Account Setup'!P48="na",'3_Fraud'!P26="na"),"na",('3_Fraud'!P26/'2_Account Setup'!P48))</f>
        <v>na</v>
      </c>
      <c r="R87" s="610" t="str">
        <f>IF(OR('2_Account Setup'!Q48=0,'2_Account Setup'!Q48="na",'3_Fraud'!Q26="na"),"na",('3_Fraud'!Q26/'2_Account Setup'!Q48))</f>
        <v>na</v>
      </c>
      <c r="S87"/>
      <c r="T87"/>
      <c r="U87"/>
      <c r="V87"/>
      <c r="W87"/>
      <c r="X87"/>
    </row>
    <row r="88" spans="2:24" ht="22.5">
      <c r="B88" s="886"/>
      <c r="C88" s="355" t="s">
        <v>620</v>
      </c>
      <c r="D88" s="205" t="s">
        <v>621</v>
      </c>
      <c r="E88" s="181">
        <v>24</v>
      </c>
      <c r="F88" s="578" t="s">
        <v>622</v>
      </c>
      <c r="G88" s="595">
        <f>IF('3_Fraud'!F27="na","na",'3_Fraud'!F27)</f>
        <v>0</v>
      </c>
      <c r="H88" s="595">
        <f>IF('3_Fraud'!G27="na","na",'3_Fraud'!G27)</f>
        <v>0</v>
      </c>
      <c r="I88" s="595">
        <f>IF('3_Fraud'!H27="na","na",'3_Fraud'!H27)</f>
        <v>0</v>
      </c>
      <c r="J88" s="595">
        <f>IF('3_Fraud'!I27="na","na",'3_Fraud'!I27)</f>
        <v>0</v>
      </c>
      <c r="K88" s="595">
        <f>IF('3_Fraud'!J27="na","na",'3_Fraud'!J27)</f>
        <v>0</v>
      </c>
      <c r="L88" s="595">
        <f>IF('3_Fraud'!K27="na","na",'3_Fraud'!K27)</f>
        <v>0</v>
      </c>
      <c r="M88" s="595">
        <f>IF('3_Fraud'!L27="na","na",'3_Fraud'!L27)</f>
        <v>0</v>
      </c>
      <c r="N88" s="595">
        <f>IF('3_Fraud'!M27="na","na",'3_Fraud'!M27)</f>
        <v>0</v>
      </c>
      <c r="O88" s="595">
        <f>IF('3_Fraud'!N27="na","na",'3_Fraud'!N27)</f>
        <v>0</v>
      </c>
      <c r="P88" s="595">
        <f>IF('3_Fraud'!O27="na","na",'3_Fraud'!O27)</f>
        <v>0</v>
      </c>
      <c r="Q88" s="595">
        <f>IF('3_Fraud'!P27="na","na",'3_Fraud'!P27)</f>
        <v>0</v>
      </c>
      <c r="R88" s="611">
        <f>IF('3_Fraud'!Q27="na","na",'3_Fraud'!Q27)</f>
        <v>0</v>
      </c>
      <c r="S88"/>
      <c r="T88"/>
      <c r="U88"/>
      <c r="V88"/>
      <c r="W88"/>
      <c r="X88"/>
    </row>
    <row r="89" spans="2:24">
      <c r="B89" s="886"/>
      <c r="C89" s="888" t="s">
        <v>623</v>
      </c>
      <c r="D89" s="207" t="s">
        <v>624</v>
      </c>
      <c r="E89" s="36">
        <v>12.1</v>
      </c>
      <c r="F89" s="70" t="s">
        <v>625</v>
      </c>
      <c r="G89" s="588" t="str">
        <f>IF('2_Account Setup'!F68="na","na",IF('2_Account Setup'!F68=0,"na",(IF('2_Account Setup'!F72="na","na",(IF('2_Account Setup'!F72=0,0,'2_Account Setup'!F68/SUM('2_Account Setup'!F68,'2_Account Setup'!F69)))))))</f>
        <v>na</v>
      </c>
      <c r="H89" s="588" t="str">
        <f>IF('2_Account Setup'!G68="na","na",IF('2_Account Setup'!G68=0,"na",(IF('2_Account Setup'!G72="na","na",(IF('2_Account Setup'!G72=0,0,'2_Account Setup'!G68/SUM('2_Account Setup'!G68,'2_Account Setup'!G69)))))))</f>
        <v>na</v>
      </c>
      <c r="I89" s="588" t="str">
        <f>IF('2_Account Setup'!H68="na","na",IF('2_Account Setup'!H68=0,"na",(IF('2_Account Setup'!H72="na","na",(IF('2_Account Setup'!H72=0,0,'2_Account Setup'!H68/SUM('2_Account Setup'!H68,'2_Account Setup'!H69)))))))</f>
        <v>na</v>
      </c>
      <c r="J89" s="588" t="str">
        <f>IF('2_Account Setup'!I68="na","na",IF('2_Account Setup'!I68=0,"na",(IF('2_Account Setup'!I72="na","na",(IF('2_Account Setup'!I72=0,0,'2_Account Setup'!I68/SUM('2_Account Setup'!I68,'2_Account Setup'!I69)))))))</f>
        <v>na</v>
      </c>
      <c r="K89" s="588" t="str">
        <f>IF('2_Account Setup'!J68="na","na",IF('2_Account Setup'!J68=0,"na",(IF('2_Account Setup'!J72="na","na",(IF('2_Account Setup'!J72=0,0,'2_Account Setup'!J68/SUM('2_Account Setup'!J68,'2_Account Setup'!J69)))))))</f>
        <v>na</v>
      </c>
      <c r="L89" s="588" t="str">
        <f>IF('2_Account Setup'!K68="na","na",IF('2_Account Setup'!K68=0,"na",(IF('2_Account Setup'!K72="na","na",(IF('2_Account Setup'!K72=0,0,'2_Account Setup'!K68/SUM('2_Account Setup'!K68,'2_Account Setup'!K69)))))))</f>
        <v>na</v>
      </c>
      <c r="M89" s="588" t="str">
        <f>IF('2_Account Setup'!L68="na","na",IF('2_Account Setup'!L68=0,"na",(IF('2_Account Setup'!L72="na","na",(IF('2_Account Setup'!L72=0,0,'2_Account Setup'!L68/SUM('2_Account Setup'!L68,'2_Account Setup'!L69)))))))</f>
        <v>na</v>
      </c>
      <c r="N89" s="588" t="str">
        <f>IF('2_Account Setup'!M68="na","na",IF('2_Account Setup'!M68=0,"na",(IF('2_Account Setup'!M72="na","na",(IF('2_Account Setup'!M72=0,0,'2_Account Setup'!M68/SUM('2_Account Setup'!M68,'2_Account Setup'!M69)))))))</f>
        <v>na</v>
      </c>
      <c r="O89" s="588" t="str">
        <f>IF('2_Account Setup'!N68="na","na",IF('2_Account Setup'!N68=0,"na",(IF('2_Account Setup'!N72="na","na",(IF('2_Account Setup'!N72=0,0,'2_Account Setup'!N68/SUM('2_Account Setup'!N68,'2_Account Setup'!N69)))))))</f>
        <v>na</v>
      </c>
      <c r="P89" s="588" t="str">
        <f>IF('2_Account Setup'!O68="na","na",IF('2_Account Setup'!O68=0,"na",(IF('2_Account Setup'!O72="na","na",(IF('2_Account Setup'!O72=0,0,'2_Account Setup'!O68/SUM('2_Account Setup'!O68,'2_Account Setup'!O69)))))))</f>
        <v>na</v>
      </c>
      <c r="Q89" s="588" t="str">
        <f>IF('2_Account Setup'!P68="na","na",IF('2_Account Setup'!P68=0,"na",(IF('2_Account Setup'!P72="na","na",(IF('2_Account Setup'!P72=0,0,'2_Account Setup'!P68/SUM('2_Account Setup'!P68,'2_Account Setup'!P69)))))))</f>
        <v>na</v>
      </c>
      <c r="R89" s="610" t="str">
        <f>IF('2_Account Setup'!Q68="na","na",IF('2_Account Setup'!Q68=0,"na",(IF('2_Account Setup'!Q72="na","na",(IF('2_Account Setup'!Q72=0,0,'2_Account Setup'!Q68/SUM('2_Account Setup'!Q68,'2_Account Setup'!Q69)))))))</f>
        <v>na</v>
      </c>
      <c r="S89"/>
      <c r="T89"/>
      <c r="U89"/>
      <c r="V89"/>
      <c r="W89"/>
      <c r="X89"/>
    </row>
    <row r="90" spans="2:24">
      <c r="B90" s="886"/>
      <c r="C90" s="889"/>
      <c r="D90" s="208" t="s">
        <v>626</v>
      </c>
      <c r="E90" s="37">
        <v>12.2</v>
      </c>
      <c r="F90" s="532" t="s">
        <v>625</v>
      </c>
      <c r="G90" s="588" t="str">
        <f>IF('2_Account Setup'!F69="na","na",IF('2_Account Setup'!F69=0,"na",(IF('2_Account Setup'!F72="na","na",(IF('2_Account Setup'!F72=0,0,'2_Account Setup'!F69/SUM('2_Account Setup'!F68,'2_Account Setup'!F69)))))))</f>
        <v>na</v>
      </c>
      <c r="H90" s="588" t="str">
        <f>IF('2_Account Setup'!G69="na","na",IF('2_Account Setup'!G69=0,"na",(IF('2_Account Setup'!G72="na","na",(IF('2_Account Setup'!G72=0,0,'2_Account Setup'!G69/SUM('2_Account Setup'!G68,'2_Account Setup'!G69)))))))</f>
        <v>na</v>
      </c>
      <c r="I90" s="588" t="str">
        <f>IF('2_Account Setup'!H69="na","na",IF('2_Account Setup'!H69=0,"na",(IF('2_Account Setup'!H72="na","na",(IF('2_Account Setup'!H72=0,0,'2_Account Setup'!H69/SUM('2_Account Setup'!H68,'2_Account Setup'!H69)))))))</f>
        <v>na</v>
      </c>
      <c r="J90" s="588" t="str">
        <f>IF('2_Account Setup'!I69="na","na",IF('2_Account Setup'!I69=0,"na",(IF('2_Account Setup'!I72="na","na",(IF('2_Account Setup'!I72=0,0,'2_Account Setup'!I69/SUM('2_Account Setup'!I68,'2_Account Setup'!I69)))))))</f>
        <v>na</v>
      </c>
      <c r="K90" s="588" t="str">
        <f>IF('2_Account Setup'!J69="na","na",IF('2_Account Setup'!J69=0,"na",(IF('2_Account Setup'!J72="na","na",(IF('2_Account Setup'!J72=0,0,'2_Account Setup'!J69/SUM('2_Account Setup'!J68,'2_Account Setup'!J69)))))))</f>
        <v>na</v>
      </c>
      <c r="L90" s="588" t="str">
        <f>IF('2_Account Setup'!K69="na","na",IF('2_Account Setup'!K69=0,"na",(IF('2_Account Setup'!K72="na","na",(IF('2_Account Setup'!K72=0,0,'2_Account Setup'!K69/SUM('2_Account Setup'!K68,'2_Account Setup'!K69)))))))</f>
        <v>na</v>
      </c>
      <c r="M90" s="588" t="str">
        <f>IF('2_Account Setup'!L69="na","na",IF('2_Account Setup'!L69=0,"na",(IF('2_Account Setup'!L72="na","na",(IF('2_Account Setup'!L72=0,0,'2_Account Setup'!L69/SUM('2_Account Setup'!L68,'2_Account Setup'!L69)))))))</f>
        <v>na</v>
      </c>
      <c r="N90" s="588" t="str">
        <f>IF('2_Account Setup'!M69="na","na",IF('2_Account Setup'!M69=0,"na",(IF('2_Account Setup'!M72="na","na",(IF('2_Account Setup'!M72=0,0,'2_Account Setup'!M69/SUM('2_Account Setup'!M68,'2_Account Setup'!M69)))))))</f>
        <v>na</v>
      </c>
      <c r="O90" s="588" t="str">
        <f>IF('2_Account Setup'!N69="na","na",IF('2_Account Setup'!N69=0,"na",(IF('2_Account Setup'!N72="na","na",(IF('2_Account Setup'!N72=0,0,'2_Account Setup'!N69/SUM('2_Account Setup'!N68,'2_Account Setup'!N69)))))))</f>
        <v>na</v>
      </c>
      <c r="P90" s="588" t="str">
        <f>IF('2_Account Setup'!O69="na","na",IF('2_Account Setup'!O69=0,"na",(IF('2_Account Setup'!O72="na","na",(IF('2_Account Setup'!O72=0,0,'2_Account Setup'!O69/SUM('2_Account Setup'!O68,'2_Account Setup'!O69)))))))</f>
        <v>na</v>
      </c>
      <c r="Q90" s="588" t="str">
        <f>IF('2_Account Setup'!P69="na","na",IF('2_Account Setup'!P69=0,"na",(IF('2_Account Setup'!P72="na","na",(IF('2_Account Setup'!P72=0,0,'2_Account Setup'!P69/SUM('2_Account Setup'!P68,'2_Account Setup'!P69)))))))</f>
        <v>na</v>
      </c>
      <c r="R90" s="610" t="str">
        <f>IF('2_Account Setup'!Q69="na","na",IF('2_Account Setup'!Q69=0,"na",(IF('2_Account Setup'!Q72="na","na",(IF('2_Account Setup'!Q72=0,0,'2_Account Setup'!Q69/SUM('2_Account Setup'!Q68,'2_Account Setup'!Q69)))))))</f>
        <v>na</v>
      </c>
      <c r="S90"/>
      <c r="T90"/>
      <c r="U90"/>
      <c r="V90"/>
      <c r="W90"/>
      <c r="X90"/>
    </row>
    <row r="91" spans="2:24">
      <c r="B91" s="886"/>
      <c r="C91" s="890"/>
      <c r="D91" s="209" t="s">
        <v>627</v>
      </c>
      <c r="E91" s="71">
        <v>12.3</v>
      </c>
      <c r="F91" s="570">
        <v>12</v>
      </c>
      <c r="G91" s="588" t="str">
        <f>IF('2_Account Setup'!F71="na","na",(IF('2_Account Setup'!F$72="na","na",(IF('2_Account Setup'!F$72=0,"na",('2_Account Setup'!F70 +'2_Account Setup'!F71)/'2_Account Setup'!F$72)))))</f>
        <v>na</v>
      </c>
      <c r="H91" s="588" t="str">
        <f>IF('2_Account Setup'!G71="na","na",(IF('2_Account Setup'!G$72="na","na",(IF('2_Account Setup'!G$72=0,"na",('2_Account Setup'!G70 +'2_Account Setup'!G71)/'2_Account Setup'!G$72)))))</f>
        <v>na</v>
      </c>
      <c r="I91" s="588" t="str">
        <f>IF('2_Account Setup'!H71="na","na",(IF('2_Account Setup'!H$72="na","na",(IF('2_Account Setup'!H$72=0,"na",('2_Account Setup'!H70 +'2_Account Setup'!H71)/'2_Account Setup'!H$72)))))</f>
        <v>na</v>
      </c>
      <c r="J91" s="588" t="str">
        <f>IF('2_Account Setup'!I71="na","na",(IF('2_Account Setup'!I$72="na","na",(IF('2_Account Setup'!I$72=0,"na",('2_Account Setup'!I70 +'2_Account Setup'!I71)/'2_Account Setup'!I$72)))))</f>
        <v>na</v>
      </c>
      <c r="K91" s="588" t="str">
        <f>IF('2_Account Setup'!J71="na","na",(IF('2_Account Setup'!J$72="na","na",(IF('2_Account Setup'!J$72=0,"na",('2_Account Setup'!J70 +'2_Account Setup'!J71)/'2_Account Setup'!J$72)))))</f>
        <v>na</v>
      </c>
      <c r="L91" s="588" t="str">
        <f>IF('2_Account Setup'!K71="na","na",(IF('2_Account Setup'!K$72="na","na",(IF('2_Account Setup'!K$72=0,"na",('2_Account Setup'!K70 +'2_Account Setup'!K71)/'2_Account Setup'!K$72)))))</f>
        <v>na</v>
      </c>
      <c r="M91" s="588" t="str">
        <f>IF('2_Account Setup'!L71="na","na",(IF('2_Account Setup'!L$72="na","na",(IF('2_Account Setup'!L$72=0,"na",('2_Account Setup'!L70 +'2_Account Setup'!L71)/'2_Account Setup'!L$72)))))</f>
        <v>na</v>
      </c>
      <c r="N91" s="588" t="str">
        <f>IF('2_Account Setup'!M71="na","na",(IF('2_Account Setup'!M$72="na","na",(IF('2_Account Setup'!M$72=0,"na",('2_Account Setup'!M70 +'2_Account Setup'!M71)/'2_Account Setup'!M$72)))))</f>
        <v>na</v>
      </c>
      <c r="O91" s="588" t="str">
        <f>IF('2_Account Setup'!N71="na","na",(IF('2_Account Setup'!N$72="na","na",(IF('2_Account Setup'!N$72=0,"na",('2_Account Setup'!N70 +'2_Account Setup'!N71)/'2_Account Setup'!N$72)))))</f>
        <v>na</v>
      </c>
      <c r="P91" s="588" t="str">
        <f>IF('2_Account Setup'!O71="na","na",(IF('2_Account Setup'!O$72="na","na",(IF('2_Account Setup'!O$72=0,"na",('2_Account Setup'!O70 +'2_Account Setup'!O71)/'2_Account Setup'!O$72)))))</f>
        <v>na</v>
      </c>
      <c r="Q91" s="588" t="str">
        <f>IF('2_Account Setup'!P71="na","na",(IF('2_Account Setup'!P$72="na","na",(IF('2_Account Setup'!P$72=0,"na",('2_Account Setup'!P70 +'2_Account Setup'!P71)/'2_Account Setup'!P$72)))))</f>
        <v>na</v>
      </c>
      <c r="R91" s="610" t="str">
        <f>IF('2_Account Setup'!Q71="na","na",(IF('2_Account Setup'!Q$72="na","na",(IF('2_Account Setup'!Q$72=0,"na",('2_Account Setup'!Q70 +'2_Account Setup'!Q71)/'2_Account Setup'!Q$72)))))</f>
        <v>na</v>
      </c>
      <c r="S91"/>
      <c r="T91"/>
      <c r="U91"/>
      <c r="V91"/>
      <c r="W91"/>
      <c r="X91"/>
    </row>
    <row r="92" spans="2:24" ht="13.5" thickBot="1">
      <c r="B92" s="887"/>
      <c r="C92" s="639" t="s">
        <v>628</v>
      </c>
      <c r="D92" s="640" t="s">
        <v>629</v>
      </c>
      <c r="E92" s="49">
        <v>15</v>
      </c>
      <c r="F92" s="574">
        <v>14</v>
      </c>
      <c r="G92" s="604">
        <f>IF('2_Account Setup'!F80="na","na",(IF('2_Account Setup'!F79="na","na",(IF('2_Account Setup'!F79=0,0,'2_Account Setup'!F80/'2_Account Setup'!F79)))))</f>
        <v>0</v>
      </c>
      <c r="H92" s="604">
        <f>IF('2_Account Setup'!G80="na","na",(IF('2_Account Setup'!G79="na","na",(IF('2_Account Setup'!G79=0,0,'2_Account Setup'!G80/'2_Account Setup'!G79)))))</f>
        <v>0</v>
      </c>
      <c r="I92" s="604">
        <f>IF('2_Account Setup'!H80="na","na",(IF('2_Account Setup'!H79="na","na",(IF('2_Account Setup'!H79=0,0,'2_Account Setup'!H80/'2_Account Setup'!H79)))))</f>
        <v>0</v>
      </c>
      <c r="J92" s="604">
        <f>IF('2_Account Setup'!I80="na","na",(IF('2_Account Setup'!I79="na","na",(IF('2_Account Setup'!I79=0,0,'2_Account Setup'!I80/'2_Account Setup'!I79)))))</f>
        <v>0</v>
      </c>
      <c r="K92" s="604">
        <f>IF('2_Account Setup'!J80="na","na",(IF('2_Account Setup'!J79="na","na",(IF('2_Account Setup'!J79=0,0,'2_Account Setup'!J80/'2_Account Setup'!J79)))))</f>
        <v>0</v>
      </c>
      <c r="L92" s="604">
        <f>IF('2_Account Setup'!K80="na","na",(IF('2_Account Setup'!K79="na","na",(IF('2_Account Setup'!K79=0,0,'2_Account Setup'!K80/'2_Account Setup'!K79)))))</f>
        <v>0</v>
      </c>
      <c r="M92" s="604">
        <f>IF('2_Account Setup'!L80="na","na",(IF('2_Account Setup'!L79="na","na",(IF('2_Account Setup'!L79=0,0,'2_Account Setup'!L80/'2_Account Setup'!L79)))))</f>
        <v>0</v>
      </c>
      <c r="N92" s="604">
        <f>IF('2_Account Setup'!M80="na","na",(IF('2_Account Setup'!M79="na","na",(IF('2_Account Setup'!M79=0,0,'2_Account Setup'!M80/'2_Account Setup'!M79)))))</f>
        <v>0</v>
      </c>
      <c r="O92" s="604">
        <f>IF('2_Account Setup'!N80="na","na",(IF('2_Account Setup'!N79="na","na",(IF('2_Account Setup'!N79=0,0,'2_Account Setup'!N80/'2_Account Setup'!N79)))))</f>
        <v>0</v>
      </c>
      <c r="P92" s="604">
        <f>IF('2_Account Setup'!O80="na","na",(IF('2_Account Setup'!O79="na","na",(IF('2_Account Setup'!O79=0,0,'2_Account Setup'!O80/'2_Account Setup'!O79)))))</f>
        <v>0</v>
      </c>
      <c r="Q92" s="604">
        <f>IF('2_Account Setup'!P80="na","na",(IF('2_Account Setup'!P79="na","na",(IF('2_Account Setup'!P79=0,0,'2_Account Setup'!P80/'2_Account Setup'!P79)))))</f>
        <v>0</v>
      </c>
      <c r="R92" s="614">
        <f>IF('2_Account Setup'!Q80="na","na",(IF('2_Account Setup'!Q79="na","na",(IF('2_Account Setup'!Q79=0,0,'2_Account Setup'!Q80/'2_Account Setup'!Q79)))))</f>
        <v>0</v>
      </c>
      <c r="S92"/>
      <c r="T92"/>
      <c r="U92"/>
      <c r="V92"/>
      <c r="W92"/>
      <c r="X92"/>
    </row>
    <row r="93" spans="2:24" s="3" customFormat="1" ht="11.25">
      <c r="B93" s="885" t="s">
        <v>630</v>
      </c>
      <c r="C93" s="905" t="s">
        <v>631</v>
      </c>
      <c r="D93" s="781" t="s">
        <v>242</v>
      </c>
      <c r="E93" s="405"/>
      <c r="F93" s="393"/>
      <c r="G93" s="596"/>
      <c r="H93" s="596"/>
      <c r="I93" s="596"/>
      <c r="J93" s="596"/>
      <c r="K93" s="596"/>
      <c r="L93" s="596"/>
      <c r="M93" s="596"/>
      <c r="N93" s="596"/>
      <c r="O93" s="596"/>
      <c r="P93" s="596"/>
      <c r="Q93" s="596"/>
      <c r="R93" s="627"/>
    </row>
    <row r="94" spans="2:24" s="3" customFormat="1" ht="11.25">
      <c r="B94" s="886"/>
      <c r="C94" s="906"/>
      <c r="D94" s="386" t="s">
        <v>632</v>
      </c>
      <c r="E94" s="79" t="s">
        <v>244</v>
      </c>
      <c r="F94" s="568">
        <v>30</v>
      </c>
      <c r="G94" s="588">
        <f>IF('4_Payment'!F11="na","na",(IF('4_Payment'!F$16="na","na",(IF('4_Payment'!F$16=0,0,'4_Payment'!F11/'4_Payment'!F$16)))))</f>
        <v>0</v>
      </c>
      <c r="H94" s="588">
        <f>IF('4_Payment'!G11="na","na",(IF('4_Payment'!G$16="na","na",(IF('4_Payment'!G$16=0,0,'4_Payment'!G11/'4_Payment'!G$16)))))</f>
        <v>0</v>
      </c>
      <c r="I94" s="588">
        <f>IF('4_Payment'!H11="na","na",(IF('4_Payment'!H$16="na","na",(IF('4_Payment'!H$16=0,0,'4_Payment'!H11/'4_Payment'!H$16)))))</f>
        <v>0</v>
      </c>
      <c r="J94" s="588">
        <f>IF('4_Payment'!I11="na","na",(IF('4_Payment'!I$16="na","na",(IF('4_Payment'!I$16=0,0,'4_Payment'!I11/'4_Payment'!I$16)))))</f>
        <v>0</v>
      </c>
      <c r="K94" s="588">
        <f>IF('4_Payment'!J11="na","na",(IF('4_Payment'!J$16="na","na",(IF('4_Payment'!J$16=0,0,'4_Payment'!J11/'4_Payment'!J$16)))))</f>
        <v>0</v>
      </c>
      <c r="L94" s="588">
        <f>IF('4_Payment'!K11="na","na",(IF('4_Payment'!K$16="na","na",(IF('4_Payment'!K$16=0,0,'4_Payment'!K11/'4_Payment'!K$16)))))</f>
        <v>0</v>
      </c>
      <c r="M94" s="588">
        <f>IF('4_Payment'!L11="na","na",(IF('4_Payment'!L$16="na","na",(IF('4_Payment'!L$16=0,0,'4_Payment'!L11/'4_Payment'!L$16)))))</f>
        <v>0</v>
      </c>
      <c r="N94" s="588">
        <f>IF('4_Payment'!M11="na","na",(IF('4_Payment'!M$16="na","na",(IF('4_Payment'!M$16=0,0,'4_Payment'!M11/'4_Payment'!M$16)))))</f>
        <v>0</v>
      </c>
      <c r="O94" s="588">
        <f>IF('4_Payment'!N11="na","na",(IF('4_Payment'!N$16="na","na",(IF('4_Payment'!N$16=0,0,'4_Payment'!N11/'4_Payment'!N$16)))))</f>
        <v>0</v>
      </c>
      <c r="P94" s="588">
        <f>IF('4_Payment'!O11="na","na",(IF('4_Payment'!O$16="na","na",(IF('4_Payment'!O$16=0,0,'4_Payment'!O11/'4_Payment'!O$16)))))</f>
        <v>0</v>
      </c>
      <c r="Q94" s="588">
        <f>IF('4_Payment'!P11="na","na",(IF('4_Payment'!P$16="na","na",(IF('4_Payment'!P$16=0,0,'4_Payment'!P11/'4_Payment'!P$16)))))</f>
        <v>0</v>
      </c>
      <c r="R94" s="610">
        <f>IF('4_Payment'!Q11="na","na",(IF('4_Payment'!Q$16="na","na",(IF('4_Payment'!Q$16=0,0,'4_Payment'!Q11/'4_Payment'!Q$16)))))</f>
        <v>0</v>
      </c>
    </row>
    <row r="95" spans="2:24" s="3" customFormat="1" ht="11.25">
      <c r="B95" s="886"/>
      <c r="C95" s="906"/>
      <c r="D95" s="386" t="s">
        <v>249</v>
      </c>
      <c r="E95" s="79" t="s">
        <v>247</v>
      </c>
      <c r="F95" s="568">
        <v>30</v>
      </c>
      <c r="G95" s="588">
        <f>IF('4_Payment'!F12="na","na",(IF('4_Payment'!F$16="na","na",(IF('4_Payment'!F$16=0,0,'4_Payment'!F12/'4_Payment'!F$16)))))</f>
        <v>0</v>
      </c>
      <c r="H95" s="588">
        <f>IF('4_Payment'!G12="na","na",(IF('4_Payment'!G$16="na","na",(IF('4_Payment'!G$16=0,0,'4_Payment'!G12/'4_Payment'!G$16)))))</f>
        <v>0</v>
      </c>
      <c r="I95" s="588">
        <f>IF('4_Payment'!H12="na","na",(IF('4_Payment'!H$16="na","na",(IF('4_Payment'!H$16=0,0,'4_Payment'!H12/'4_Payment'!H$16)))))</f>
        <v>0</v>
      </c>
      <c r="J95" s="588">
        <f>IF('4_Payment'!I12="na","na",(IF('4_Payment'!I$16="na","na",(IF('4_Payment'!I$16=0,0,'4_Payment'!I12/'4_Payment'!I$16)))))</f>
        <v>0</v>
      </c>
      <c r="K95" s="588">
        <f>IF('4_Payment'!J12="na","na",(IF('4_Payment'!J$16="na","na",(IF('4_Payment'!J$16=0,0,'4_Payment'!J12/'4_Payment'!J$16)))))</f>
        <v>0</v>
      </c>
      <c r="L95" s="588">
        <f>IF('4_Payment'!K12="na","na",(IF('4_Payment'!K$16="na","na",(IF('4_Payment'!K$16=0,0,'4_Payment'!K12/'4_Payment'!K$16)))))</f>
        <v>0</v>
      </c>
      <c r="M95" s="588">
        <f>IF('4_Payment'!L12="na","na",(IF('4_Payment'!L$16="na","na",(IF('4_Payment'!L$16=0,0,'4_Payment'!L12/'4_Payment'!L$16)))))</f>
        <v>0</v>
      </c>
      <c r="N95" s="588">
        <f>IF('4_Payment'!M12="na","na",(IF('4_Payment'!M$16="na","na",(IF('4_Payment'!M$16=0,0,'4_Payment'!M12/'4_Payment'!M$16)))))</f>
        <v>0</v>
      </c>
      <c r="O95" s="588">
        <f>IF('4_Payment'!N12="na","na",(IF('4_Payment'!N$16="na","na",(IF('4_Payment'!N$16=0,0,'4_Payment'!N12/'4_Payment'!N$16)))))</f>
        <v>0</v>
      </c>
      <c r="P95" s="588">
        <f>IF('4_Payment'!O12="na","na",(IF('4_Payment'!O$16="na","na",(IF('4_Payment'!O$16=0,0,'4_Payment'!O12/'4_Payment'!O$16)))))</f>
        <v>0</v>
      </c>
      <c r="Q95" s="588">
        <f>IF('4_Payment'!P12="na","na",(IF('4_Payment'!P$16="na","na",(IF('4_Payment'!P$16=0,0,'4_Payment'!P12/'4_Payment'!P$16)))))</f>
        <v>0</v>
      </c>
      <c r="R95" s="610">
        <f>IF('4_Payment'!Q12="na","na",(IF('4_Payment'!Q$16="na","na",(IF('4_Payment'!Q$16=0,0,'4_Payment'!Q12/'4_Payment'!Q$16)))))</f>
        <v>0</v>
      </c>
    </row>
    <row r="96" spans="2:24" s="3" customFormat="1" ht="11.25">
      <c r="B96" s="886"/>
      <c r="C96" s="906"/>
      <c r="D96" s="386" t="s">
        <v>252</v>
      </c>
      <c r="E96" s="79" t="s">
        <v>250</v>
      </c>
      <c r="F96" s="568">
        <v>30</v>
      </c>
      <c r="G96" s="588">
        <f>IF('4_Payment'!F13="na","na",(IF('4_Payment'!F$16="na","na",(IF('4_Payment'!F$16=0,0,'4_Payment'!F13/'4_Payment'!F$16)))))</f>
        <v>0</v>
      </c>
      <c r="H96" s="588">
        <f>IF('4_Payment'!G13="na","na",(IF('4_Payment'!G$16="na","na",(IF('4_Payment'!G$16=0,0,'4_Payment'!G13/'4_Payment'!G$16)))))</f>
        <v>0</v>
      </c>
      <c r="I96" s="588">
        <f>IF('4_Payment'!H13="na","na",(IF('4_Payment'!H$16="na","na",(IF('4_Payment'!H$16=0,0,'4_Payment'!H13/'4_Payment'!H$16)))))</f>
        <v>0</v>
      </c>
      <c r="J96" s="588">
        <f>IF('4_Payment'!I13="na","na",(IF('4_Payment'!I$16="na","na",(IF('4_Payment'!I$16=0,0,'4_Payment'!I13/'4_Payment'!I$16)))))</f>
        <v>0</v>
      </c>
      <c r="K96" s="588">
        <f>IF('4_Payment'!J13="na","na",(IF('4_Payment'!J$16="na","na",(IF('4_Payment'!J$16=0,0,'4_Payment'!J13/'4_Payment'!J$16)))))</f>
        <v>0</v>
      </c>
      <c r="L96" s="588">
        <f>IF('4_Payment'!K13="na","na",(IF('4_Payment'!K$16="na","na",(IF('4_Payment'!K$16=0,0,'4_Payment'!K13/'4_Payment'!K$16)))))</f>
        <v>0</v>
      </c>
      <c r="M96" s="588">
        <f>IF('4_Payment'!L13="na","na",(IF('4_Payment'!L$16="na","na",(IF('4_Payment'!L$16=0,0,'4_Payment'!L13/'4_Payment'!L$16)))))</f>
        <v>0</v>
      </c>
      <c r="N96" s="588">
        <f>IF('4_Payment'!M13="na","na",(IF('4_Payment'!M$16="na","na",(IF('4_Payment'!M$16=0,0,'4_Payment'!M13/'4_Payment'!M$16)))))</f>
        <v>0</v>
      </c>
      <c r="O96" s="588">
        <f>IF('4_Payment'!N13="na","na",(IF('4_Payment'!N$16="na","na",(IF('4_Payment'!N$16=0,0,'4_Payment'!N13/'4_Payment'!N$16)))))</f>
        <v>0</v>
      </c>
      <c r="P96" s="588">
        <f>IF('4_Payment'!O13="na","na",(IF('4_Payment'!O$16="na","na",(IF('4_Payment'!O$16=0,0,'4_Payment'!O13/'4_Payment'!O$16)))))</f>
        <v>0</v>
      </c>
      <c r="Q96" s="588">
        <f>IF('4_Payment'!P13="na","na",(IF('4_Payment'!P$16="na","na",(IF('4_Payment'!P$16=0,0,'4_Payment'!P13/'4_Payment'!P$16)))))</f>
        <v>0</v>
      </c>
      <c r="R96" s="610">
        <f>IF('4_Payment'!Q13="na","na",(IF('4_Payment'!Q$16="na","na",(IF('4_Payment'!Q$16=0,0,'4_Payment'!Q13/'4_Payment'!Q$16)))))</f>
        <v>0</v>
      </c>
    </row>
    <row r="97" spans="2:24" s="3" customFormat="1" ht="11.25">
      <c r="B97" s="886"/>
      <c r="C97" s="906"/>
      <c r="D97" s="386" t="s">
        <v>633</v>
      </c>
      <c r="E97" s="79" t="s">
        <v>253</v>
      </c>
      <c r="F97" s="568">
        <v>30</v>
      </c>
      <c r="G97" s="588">
        <f>IF('4_Payment'!F14="na","na",(IF('4_Payment'!F$16="na","na",(IF('4_Payment'!F$16=0,0,'4_Payment'!F14/'4_Payment'!F$16)))))</f>
        <v>0</v>
      </c>
      <c r="H97" s="588">
        <f>IF('4_Payment'!G14="na","na",(IF('4_Payment'!G$16="na","na",(IF('4_Payment'!G$16=0,0,'4_Payment'!G14/'4_Payment'!G$16)))))</f>
        <v>0</v>
      </c>
      <c r="I97" s="588">
        <f>IF('4_Payment'!H14="na","na",(IF('4_Payment'!H$16="na","na",(IF('4_Payment'!H$16=0,0,'4_Payment'!H14/'4_Payment'!H$16)))))</f>
        <v>0</v>
      </c>
      <c r="J97" s="588">
        <f>IF('4_Payment'!I14="na","na",(IF('4_Payment'!I$16="na","na",(IF('4_Payment'!I$16=0,0,'4_Payment'!I14/'4_Payment'!I$16)))))</f>
        <v>0</v>
      </c>
      <c r="K97" s="588">
        <f>IF('4_Payment'!J14="na","na",(IF('4_Payment'!J$16="na","na",(IF('4_Payment'!J$16=0,0,'4_Payment'!J14/'4_Payment'!J$16)))))</f>
        <v>0</v>
      </c>
      <c r="L97" s="588">
        <f>IF('4_Payment'!K14="na","na",(IF('4_Payment'!K$16="na","na",(IF('4_Payment'!K$16=0,0,'4_Payment'!K14/'4_Payment'!K$16)))))</f>
        <v>0</v>
      </c>
      <c r="M97" s="588">
        <f>IF('4_Payment'!L14="na","na",(IF('4_Payment'!L$16="na","na",(IF('4_Payment'!L$16=0,0,'4_Payment'!L14/'4_Payment'!L$16)))))</f>
        <v>0</v>
      </c>
      <c r="N97" s="588">
        <f>IF('4_Payment'!M14="na","na",(IF('4_Payment'!M$16="na","na",(IF('4_Payment'!M$16=0,0,'4_Payment'!M14/'4_Payment'!M$16)))))</f>
        <v>0</v>
      </c>
      <c r="O97" s="588">
        <f>IF('4_Payment'!N14="na","na",(IF('4_Payment'!N$16="na","na",(IF('4_Payment'!N$16=0,0,'4_Payment'!N14/'4_Payment'!N$16)))))</f>
        <v>0</v>
      </c>
      <c r="P97" s="588">
        <f>IF('4_Payment'!O14="na","na",(IF('4_Payment'!O$16="na","na",(IF('4_Payment'!O$16=0,0,'4_Payment'!O14/'4_Payment'!O$16)))))</f>
        <v>0</v>
      </c>
      <c r="Q97" s="588">
        <f>IF('4_Payment'!P14="na","na",(IF('4_Payment'!P$16="na","na",(IF('4_Payment'!P$16=0,0,'4_Payment'!P14/'4_Payment'!P$16)))))</f>
        <v>0</v>
      </c>
      <c r="R97" s="610">
        <f>IF('4_Payment'!Q14="na","na",(IF('4_Payment'!Q$16="na","na",(IF('4_Payment'!Q$16=0,0,'4_Payment'!Q14/'4_Payment'!Q$16)))))</f>
        <v>0</v>
      </c>
    </row>
    <row r="98" spans="2:24" s="3" customFormat="1" ht="11.25">
      <c r="B98" s="886"/>
      <c r="C98" s="906"/>
      <c r="D98" s="386" t="s">
        <v>634</v>
      </c>
      <c r="E98" s="79" t="s">
        <v>256</v>
      </c>
      <c r="F98" s="568">
        <v>30</v>
      </c>
      <c r="G98" s="588">
        <f>IF('4_Payment'!F15="na","na",(IF('4_Payment'!F$16="na","na",(IF('4_Payment'!F$16=0,0,'4_Payment'!F15/'4_Payment'!F$16)))))</f>
        <v>0</v>
      </c>
      <c r="H98" s="588">
        <f>IF('4_Payment'!G15="na","na",(IF('4_Payment'!G$16="na","na",(IF('4_Payment'!G$16=0,0,'4_Payment'!G15/'4_Payment'!G$16)))))</f>
        <v>0</v>
      </c>
      <c r="I98" s="588">
        <f>IF('4_Payment'!H15="na","na",(IF('4_Payment'!H$16="na","na",(IF('4_Payment'!H$16=0,0,'4_Payment'!H15/'4_Payment'!H$16)))))</f>
        <v>0</v>
      </c>
      <c r="J98" s="588">
        <f>IF('4_Payment'!I15="na","na",(IF('4_Payment'!I$16="na","na",(IF('4_Payment'!I$16=0,0,'4_Payment'!I15/'4_Payment'!I$16)))))</f>
        <v>0</v>
      </c>
      <c r="K98" s="588">
        <f>IF('4_Payment'!J15="na","na",(IF('4_Payment'!J$16="na","na",(IF('4_Payment'!J$16=0,0,'4_Payment'!J15/'4_Payment'!J$16)))))</f>
        <v>0</v>
      </c>
      <c r="L98" s="588">
        <f>IF('4_Payment'!K15="na","na",(IF('4_Payment'!K$16="na","na",(IF('4_Payment'!K$16=0,0,'4_Payment'!K15/'4_Payment'!K$16)))))</f>
        <v>0</v>
      </c>
      <c r="M98" s="588">
        <f>IF('4_Payment'!L15="na","na",(IF('4_Payment'!L$16="na","na",(IF('4_Payment'!L$16=0,0,'4_Payment'!L15/'4_Payment'!L$16)))))</f>
        <v>0</v>
      </c>
      <c r="N98" s="588">
        <f>IF('4_Payment'!M15="na","na",(IF('4_Payment'!M$16="na","na",(IF('4_Payment'!M$16=0,0,'4_Payment'!M15/'4_Payment'!M$16)))))</f>
        <v>0</v>
      </c>
      <c r="O98" s="588">
        <f>IF('4_Payment'!N15="na","na",(IF('4_Payment'!N$16="na","na",(IF('4_Payment'!N$16=0,0,'4_Payment'!N15/'4_Payment'!N$16)))))</f>
        <v>0</v>
      </c>
      <c r="P98" s="588">
        <f>IF('4_Payment'!O15="na","na",(IF('4_Payment'!O$16="na","na",(IF('4_Payment'!O$16=0,0,'4_Payment'!O15/'4_Payment'!O$16)))))</f>
        <v>0</v>
      </c>
      <c r="Q98" s="588">
        <f>IF('4_Payment'!P15="na","na",(IF('4_Payment'!P$16="na","na",(IF('4_Payment'!P$16=0,0,'4_Payment'!P15/'4_Payment'!P$16)))))</f>
        <v>0</v>
      </c>
      <c r="R98" s="610">
        <f>IF('4_Payment'!Q15="na","na",(IF('4_Payment'!Q$16="na","na",(IF('4_Payment'!Q$16=0,0,'4_Payment'!Q15/'4_Payment'!Q$16)))))</f>
        <v>0</v>
      </c>
    </row>
    <row r="99" spans="2:24" s="3" customFormat="1" ht="22.5">
      <c r="B99" s="886"/>
      <c r="C99" s="852" t="s">
        <v>635</v>
      </c>
      <c r="D99" s="782" t="s">
        <v>636</v>
      </c>
      <c r="E99" s="36"/>
      <c r="F99" s="70"/>
      <c r="G99" s="590"/>
      <c r="H99" s="590"/>
      <c r="I99" s="590"/>
      <c r="J99" s="590"/>
      <c r="K99" s="590"/>
      <c r="L99" s="590"/>
      <c r="M99" s="590"/>
      <c r="N99" s="590"/>
      <c r="O99" s="590"/>
      <c r="P99" s="590"/>
      <c r="Q99" s="590"/>
      <c r="R99" s="623"/>
    </row>
    <row r="100" spans="2:24" s="3" customFormat="1" ht="11.25">
      <c r="B100" s="886"/>
      <c r="C100" s="852"/>
      <c r="D100" s="406" t="s">
        <v>264</v>
      </c>
      <c r="E100" s="37" t="s">
        <v>263</v>
      </c>
      <c r="F100" s="532">
        <v>31</v>
      </c>
      <c r="G100" s="588">
        <f>IF('4_Payment'!F19="na","na",(IF('4_Payment'!F$29="na","na",(IF('4_Payment'!F$29=0,0,'4_Payment'!F19/'4_Payment'!F$29)))))</f>
        <v>0</v>
      </c>
      <c r="H100" s="588">
        <f>IF('4_Payment'!G19="na","na",(IF('4_Payment'!G$29="na","na",(IF('4_Payment'!G$29=0,0,'4_Payment'!G19/'4_Payment'!G$29)))))</f>
        <v>0</v>
      </c>
      <c r="I100" s="588">
        <f>IF('4_Payment'!H19="na","na",(IF('4_Payment'!H$29="na","na",(IF('4_Payment'!H$29=0,0,'4_Payment'!H19/'4_Payment'!H$29)))))</f>
        <v>0</v>
      </c>
      <c r="J100" s="588">
        <f>IF('4_Payment'!I19="na","na",(IF('4_Payment'!I$29="na","na",(IF('4_Payment'!I$29=0,0,'4_Payment'!I19/'4_Payment'!I$29)))))</f>
        <v>0</v>
      </c>
      <c r="K100" s="588">
        <f>IF('4_Payment'!J19="na","na",(IF('4_Payment'!J$29="na","na",(IF('4_Payment'!J$29=0,0,'4_Payment'!J19/'4_Payment'!J$29)))))</f>
        <v>0</v>
      </c>
      <c r="L100" s="588">
        <f>IF('4_Payment'!K19="na","na",(IF('4_Payment'!K$29="na","na",(IF('4_Payment'!K$29=0,0,'4_Payment'!K19/'4_Payment'!K$29)))))</f>
        <v>0</v>
      </c>
      <c r="M100" s="588">
        <f>IF('4_Payment'!L19="na","na",(IF('4_Payment'!L$29="na","na",(IF('4_Payment'!L$29=0,0,'4_Payment'!L19/'4_Payment'!L$29)))))</f>
        <v>0</v>
      </c>
      <c r="N100" s="588">
        <f>IF('4_Payment'!M19="na","na",(IF('4_Payment'!M$29="na","na",(IF('4_Payment'!M$29=0,0,'4_Payment'!M19/'4_Payment'!M$29)))))</f>
        <v>0</v>
      </c>
      <c r="O100" s="588">
        <f>IF('4_Payment'!N19="na","na",(IF('4_Payment'!N$29="na","na",(IF('4_Payment'!N$29=0,0,'4_Payment'!N19/'4_Payment'!N$29)))))</f>
        <v>0</v>
      </c>
      <c r="P100" s="588">
        <f>IF('4_Payment'!O19="na","na",(IF('4_Payment'!O$29="na","na",(IF('4_Payment'!O$29=0,0,'4_Payment'!O19/'4_Payment'!O$29)))))</f>
        <v>0</v>
      </c>
      <c r="Q100" s="588">
        <f>IF('4_Payment'!P19="na","na",(IF('4_Payment'!P$29="na","na",(IF('4_Payment'!P$29=0,0,'4_Payment'!P19/'4_Payment'!P$29)))))</f>
        <v>0</v>
      </c>
      <c r="R100" s="610">
        <f>IF('4_Payment'!Q19="na","na",(IF('4_Payment'!Q$29="na","na",(IF('4_Payment'!Q$29=0,0,'4_Payment'!Q19/'4_Payment'!Q$29)))))</f>
        <v>0</v>
      </c>
    </row>
    <row r="101" spans="2:24" s="3" customFormat="1" ht="11.25">
      <c r="B101" s="886"/>
      <c r="C101" s="852"/>
      <c r="D101" s="406" t="s">
        <v>266</v>
      </c>
      <c r="E101" s="37" t="s">
        <v>265</v>
      </c>
      <c r="F101" s="532">
        <v>31</v>
      </c>
      <c r="G101" s="588">
        <f>IF('4_Payment'!F20="na","na",(IF('4_Payment'!F$29="na","na",(IF('4_Payment'!F$29=0,0,'4_Payment'!F20/'4_Payment'!F$29)))))</f>
        <v>0</v>
      </c>
      <c r="H101" s="588">
        <f>IF('4_Payment'!G20="na","na",(IF('4_Payment'!G$29="na","na",(IF('4_Payment'!G$29=0,0,'4_Payment'!G20/'4_Payment'!G$29)))))</f>
        <v>0</v>
      </c>
      <c r="I101" s="588">
        <f>IF('4_Payment'!H20="na","na",(IF('4_Payment'!H$29="na","na",(IF('4_Payment'!H$29=0,0,'4_Payment'!H20/'4_Payment'!H$29)))))</f>
        <v>0</v>
      </c>
      <c r="J101" s="588">
        <f>IF('4_Payment'!I20="na","na",(IF('4_Payment'!I$29="na","na",(IF('4_Payment'!I$29=0,0,'4_Payment'!I20/'4_Payment'!I$29)))))</f>
        <v>0</v>
      </c>
      <c r="K101" s="588">
        <f>IF('4_Payment'!J20="na","na",(IF('4_Payment'!J$29="na","na",(IF('4_Payment'!J$29=0,0,'4_Payment'!J20/'4_Payment'!J$29)))))</f>
        <v>0</v>
      </c>
      <c r="L101" s="588">
        <f>IF('4_Payment'!K20="na","na",(IF('4_Payment'!K$29="na","na",(IF('4_Payment'!K$29=0,0,'4_Payment'!K20/'4_Payment'!K$29)))))</f>
        <v>0</v>
      </c>
      <c r="M101" s="588">
        <f>IF('4_Payment'!L20="na","na",(IF('4_Payment'!L$29="na","na",(IF('4_Payment'!L$29=0,0,'4_Payment'!L20/'4_Payment'!L$29)))))</f>
        <v>0</v>
      </c>
      <c r="N101" s="588">
        <f>IF('4_Payment'!M20="na","na",(IF('4_Payment'!M$29="na","na",(IF('4_Payment'!M$29=0,0,'4_Payment'!M20/'4_Payment'!M$29)))))</f>
        <v>0</v>
      </c>
      <c r="O101" s="588">
        <f>IF('4_Payment'!N20="na","na",(IF('4_Payment'!N$29="na","na",(IF('4_Payment'!N$29=0,0,'4_Payment'!N20/'4_Payment'!N$29)))))</f>
        <v>0</v>
      </c>
      <c r="P101" s="588">
        <f>IF('4_Payment'!O20="na","na",(IF('4_Payment'!O$29="na","na",(IF('4_Payment'!O$29=0,0,'4_Payment'!O20/'4_Payment'!O$29)))))</f>
        <v>0</v>
      </c>
      <c r="Q101" s="588">
        <f>IF('4_Payment'!P20="na","na",(IF('4_Payment'!P$29="na","na",(IF('4_Payment'!P$29=0,0,'4_Payment'!P20/'4_Payment'!P$29)))))</f>
        <v>0</v>
      </c>
      <c r="R101" s="610">
        <f>IF('4_Payment'!Q20="na","na",(IF('4_Payment'!Q$29="na","na",(IF('4_Payment'!Q$29=0,0,'4_Payment'!Q20/'4_Payment'!Q$29)))))</f>
        <v>0</v>
      </c>
    </row>
    <row r="102" spans="2:24">
      <c r="B102" s="886"/>
      <c r="C102" s="852"/>
      <c r="D102" s="406" t="s">
        <v>268</v>
      </c>
      <c r="E102" s="37" t="s">
        <v>267</v>
      </c>
      <c r="F102" s="532">
        <v>31</v>
      </c>
      <c r="G102" s="588">
        <f>IF('4_Payment'!F21="na","na",(IF('4_Payment'!F$29="na","na",(IF('4_Payment'!F$29=0,0,'4_Payment'!F21/'4_Payment'!F$29)))))</f>
        <v>0</v>
      </c>
      <c r="H102" s="588">
        <f>IF('4_Payment'!G21="na","na",(IF('4_Payment'!G$29="na","na",(IF('4_Payment'!G$29=0,0,'4_Payment'!G21/'4_Payment'!G$29)))))</f>
        <v>0</v>
      </c>
      <c r="I102" s="588">
        <f>IF('4_Payment'!H21="na","na",(IF('4_Payment'!H$29="na","na",(IF('4_Payment'!H$29=0,0,'4_Payment'!H21/'4_Payment'!H$29)))))</f>
        <v>0</v>
      </c>
      <c r="J102" s="588">
        <f>IF('4_Payment'!I21="na","na",(IF('4_Payment'!I$29="na","na",(IF('4_Payment'!I$29=0,0,'4_Payment'!I21/'4_Payment'!I$29)))))</f>
        <v>0</v>
      </c>
      <c r="K102" s="588">
        <f>IF('4_Payment'!J21="na","na",(IF('4_Payment'!J$29="na","na",(IF('4_Payment'!J$29=0,0,'4_Payment'!J21/'4_Payment'!J$29)))))</f>
        <v>0</v>
      </c>
      <c r="L102" s="588">
        <f>IF('4_Payment'!K21="na","na",(IF('4_Payment'!K$29="na","na",(IF('4_Payment'!K$29=0,0,'4_Payment'!K21/'4_Payment'!K$29)))))</f>
        <v>0</v>
      </c>
      <c r="M102" s="588">
        <f>IF('4_Payment'!L21="na","na",(IF('4_Payment'!L$29="na","na",(IF('4_Payment'!L$29=0,0,'4_Payment'!L21/'4_Payment'!L$29)))))</f>
        <v>0</v>
      </c>
      <c r="N102" s="588">
        <f>IF('4_Payment'!M21="na","na",(IF('4_Payment'!M$29="na","na",(IF('4_Payment'!M$29=0,0,'4_Payment'!M21/'4_Payment'!M$29)))))</f>
        <v>0</v>
      </c>
      <c r="O102" s="588">
        <f>IF('4_Payment'!N21="na","na",(IF('4_Payment'!N$29="na","na",(IF('4_Payment'!N$29=0,0,'4_Payment'!N21/'4_Payment'!N$29)))))</f>
        <v>0</v>
      </c>
      <c r="P102" s="588">
        <f>IF('4_Payment'!O21="na","na",(IF('4_Payment'!O$29="na","na",(IF('4_Payment'!O$29=0,0,'4_Payment'!O21/'4_Payment'!O$29)))))</f>
        <v>0</v>
      </c>
      <c r="Q102" s="588">
        <f>IF('4_Payment'!P21="na","na",(IF('4_Payment'!P$29="na","na",(IF('4_Payment'!P$29=0,0,'4_Payment'!P21/'4_Payment'!P$29)))))</f>
        <v>0</v>
      </c>
      <c r="R102" s="610">
        <f>IF('4_Payment'!Q21="na","na",(IF('4_Payment'!Q$29="na","na",(IF('4_Payment'!Q$29=0,0,'4_Payment'!Q21/'4_Payment'!Q$29)))))</f>
        <v>0</v>
      </c>
      <c r="S102"/>
      <c r="T102"/>
      <c r="U102"/>
      <c r="V102"/>
      <c r="W102"/>
      <c r="X102"/>
    </row>
    <row r="103" spans="2:24">
      <c r="B103" s="886"/>
      <c r="C103" s="852"/>
      <c r="D103" s="406" t="s">
        <v>270</v>
      </c>
      <c r="E103" s="37" t="s">
        <v>269</v>
      </c>
      <c r="F103" s="532">
        <v>31</v>
      </c>
      <c r="G103" s="588">
        <f>IF('4_Payment'!F22="na","na",(IF('4_Payment'!F$29="na","na",(IF('4_Payment'!F$29=0,0,'4_Payment'!F22/'4_Payment'!F$29)))))</f>
        <v>0</v>
      </c>
      <c r="H103" s="588">
        <f>IF('4_Payment'!G22="na","na",(IF('4_Payment'!G$29="na","na",(IF('4_Payment'!G$29=0,0,'4_Payment'!G22/'4_Payment'!G$29)))))</f>
        <v>0</v>
      </c>
      <c r="I103" s="588">
        <f>IF('4_Payment'!H22="na","na",(IF('4_Payment'!H$29="na","na",(IF('4_Payment'!H$29=0,0,'4_Payment'!H22/'4_Payment'!H$29)))))</f>
        <v>0</v>
      </c>
      <c r="J103" s="588">
        <f>IF('4_Payment'!I22="na","na",(IF('4_Payment'!I$29="na","na",(IF('4_Payment'!I$29=0,0,'4_Payment'!I22/'4_Payment'!I$29)))))</f>
        <v>0</v>
      </c>
      <c r="K103" s="588">
        <f>IF('4_Payment'!J22="na","na",(IF('4_Payment'!J$29="na","na",(IF('4_Payment'!J$29=0,0,'4_Payment'!J22/'4_Payment'!J$29)))))</f>
        <v>0</v>
      </c>
      <c r="L103" s="588">
        <f>IF('4_Payment'!K22="na","na",(IF('4_Payment'!K$29="na","na",(IF('4_Payment'!K$29=0,0,'4_Payment'!K22/'4_Payment'!K$29)))))</f>
        <v>0</v>
      </c>
      <c r="M103" s="588">
        <f>IF('4_Payment'!L22="na","na",(IF('4_Payment'!L$29="na","na",(IF('4_Payment'!L$29=0,0,'4_Payment'!L22/'4_Payment'!L$29)))))</f>
        <v>0</v>
      </c>
      <c r="N103" s="588">
        <f>IF('4_Payment'!M22="na","na",(IF('4_Payment'!M$29="na","na",(IF('4_Payment'!M$29=0,0,'4_Payment'!M22/'4_Payment'!M$29)))))</f>
        <v>0</v>
      </c>
      <c r="O103" s="588">
        <f>IF('4_Payment'!N22="na","na",(IF('4_Payment'!N$29="na","na",(IF('4_Payment'!N$29=0,0,'4_Payment'!N22/'4_Payment'!N$29)))))</f>
        <v>0</v>
      </c>
      <c r="P103" s="588">
        <f>IF('4_Payment'!O22="na","na",(IF('4_Payment'!O$29="na","na",(IF('4_Payment'!O$29=0,0,'4_Payment'!O22/'4_Payment'!O$29)))))</f>
        <v>0</v>
      </c>
      <c r="Q103" s="588">
        <f>IF('4_Payment'!P22="na","na",(IF('4_Payment'!P$29="na","na",(IF('4_Payment'!P$29=0,0,'4_Payment'!P22/'4_Payment'!P$29)))))</f>
        <v>0</v>
      </c>
      <c r="R103" s="610">
        <f>IF('4_Payment'!Q22="na","na",(IF('4_Payment'!Q$29="na","na",(IF('4_Payment'!Q$29=0,0,'4_Payment'!Q22/'4_Payment'!Q$29)))))</f>
        <v>0</v>
      </c>
      <c r="S103"/>
      <c r="T103"/>
      <c r="U103"/>
      <c r="V103"/>
      <c r="W103"/>
      <c r="X103"/>
    </row>
    <row r="104" spans="2:24">
      <c r="B104" s="886"/>
      <c r="C104" s="852"/>
      <c r="D104" s="406" t="s">
        <v>272</v>
      </c>
      <c r="E104" s="37" t="s">
        <v>271</v>
      </c>
      <c r="F104" s="532">
        <v>31</v>
      </c>
      <c r="G104" s="588">
        <f>IF('4_Payment'!F23="na","na",(IF('4_Payment'!F$29="na","na",(IF('4_Payment'!F$29=0,0,'4_Payment'!F23/'4_Payment'!F$29)))))</f>
        <v>0</v>
      </c>
      <c r="H104" s="588">
        <f>IF('4_Payment'!G23="na","na",(IF('4_Payment'!G$29="na","na",(IF('4_Payment'!G$29=0,0,'4_Payment'!G23/'4_Payment'!G$29)))))</f>
        <v>0</v>
      </c>
      <c r="I104" s="588">
        <f>IF('4_Payment'!H23="na","na",(IF('4_Payment'!H$29="na","na",(IF('4_Payment'!H$29=0,0,'4_Payment'!H23/'4_Payment'!H$29)))))</f>
        <v>0</v>
      </c>
      <c r="J104" s="588">
        <f>IF('4_Payment'!I23="na","na",(IF('4_Payment'!I$29="na","na",(IF('4_Payment'!I$29=0,0,'4_Payment'!I23/'4_Payment'!I$29)))))</f>
        <v>0</v>
      </c>
      <c r="K104" s="588">
        <f>IF('4_Payment'!J23="na","na",(IF('4_Payment'!J$29="na","na",(IF('4_Payment'!J$29=0,0,'4_Payment'!J23/'4_Payment'!J$29)))))</f>
        <v>0</v>
      </c>
      <c r="L104" s="588">
        <f>IF('4_Payment'!K23="na","na",(IF('4_Payment'!K$29="na","na",(IF('4_Payment'!K$29=0,0,'4_Payment'!K23/'4_Payment'!K$29)))))</f>
        <v>0</v>
      </c>
      <c r="M104" s="588">
        <f>IF('4_Payment'!L23="na","na",(IF('4_Payment'!L$29="na","na",(IF('4_Payment'!L$29=0,0,'4_Payment'!L23/'4_Payment'!L$29)))))</f>
        <v>0</v>
      </c>
      <c r="N104" s="588">
        <f>IF('4_Payment'!M23="na","na",(IF('4_Payment'!M$29="na","na",(IF('4_Payment'!M$29=0,0,'4_Payment'!M23/'4_Payment'!M$29)))))</f>
        <v>0</v>
      </c>
      <c r="O104" s="588">
        <f>IF('4_Payment'!N23="na","na",(IF('4_Payment'!N$29="na","na",(IF('4_Payment'!N$29=0,0,'4_Payment'!N23/'4_Payment'!N$29)))))</f>
        <v>0</v>
      </c>
      <c r="P104" s="588">
        <f>IF('4_Payment'!O23="na","na",(IF('4_Payment'!O$29="na","na",(IF('4_Payment'!O$29=0,0,'4_Payment'!O23/'4_Payment'!O$29)))))</f>
        <v>0</v>
      </c>
      <c r="Q104" s="588">
        <f>IF('4_Payment'!P23="na","na",(IF('4_Payment'!P$29="na","na",(IF('4_Payment'!P$29=0,0,'4_Payment'!P23/'4_Payment'!P$29)))))</f>
        <v>0</v>
      </c>
      <c r="R104" s="610">
        <f>IF('4_Payment'!Q23="na","na",(IF('4_Payment'!Q$29="na","na",(IF('4_Payment'!Q$29=0,0,'4_Payment'!Q23/'4_Payment'!Q$29)))))</f>
        <v>0</v>
      </c>
      <c r="S104"/>
      <c r="T104"/>
      <c r="U104"/>
      <c r="V104"/>
      <c r="W104"/>
      <c r="X104"/>
    </row>
    <row r="105" spans="2:24">
      <c r="B105" s="886"/>
      <c r="C105" s="852"/>
      <c r="D105" s="406" t="s">
        <v>274</v>
      </c>
      <c r="E105" s="37" t="s">
        <v>273</v>
      </c>
      <c r="F105" s="532">
        <v>31</v>
      </c>
      <c r="G105" s="588">
        <f>IF('4_Payment'!F24="na","na",(IF('4_Payment'!F$29="na","na",(IF('4_Payment'!F$29=0,0,'4_Payment'!F24/'4_Payment'!F$29)))))</f>
        <v>0</v>
      </c>
      <c r="H105" s="588">
        <f>IF('4_Payment'!G24="na","na",(IF('4_Payment'!G$29="na","na",(IF('4_Payment'!G$29=0,0,'4_Payment'!G24/'4_Payment'!G$29)))))</f>
        <v>0</v>
      </c>
      <c r="I105" s="588">
        <f>IF('4_Payment'!H24="na","na",(IF('4_Payment'!H$29="na","na",(IF('4_Payment'!H$29=0,0,'4_Payment'!H24/'4_Payment'!H$29)))))</f>
        <v>0</v>
      </c>
      <c r="J105" s="588">
        <f>IF('4_Payment'!I24="na","na",(IF('4_Payment'!I$29="na","na",(IF('4_Payment'!I$29=0,0,'4_Payment'!I24/'4_Payment'!I$29)))))</f>
        <v>0</v>
      </c>
      <c r="K105" s="588">
        <f>IF('4_Payment'!J24="na","na",(IF('4_Payment'!J$29="na","na",(IF('4_Payment'!J$29=0,0,'4_Payment'!J24/'4_Payment'!J$29)))))</f>
        <v>0</v>
      </c>
      <c r="L105" s="588">
        <f>IF('4_Payment'!K24="na","na",(IF('4_Payment'!K$29="na","na",(IF('4_Payment'!K$29=0,0,'4_Payment'!K24/'4_Payment'!K$29)))))</f>
        <v>0</v>
      </c>
      <c r="M105" s="588">
        <f>IF('4_Payment'!L24="na","na",(IF('4_Payment'!L$29="na","na",(IF('4_Payment'!L$29=0,0,'4_Payment'!L24/'4_Payment'!L$29)))))</f>
        <v>0</v>
      </c>
      <c r="N105" s="588">
        <f>IF('4_Payment'!M24="na","na",(IF('4_Payment'!M$29="na","na",(IF('4_Payment'!M$29=0,0,'4_Payment'!M24/'4_Payment'!M$29)))))</f>
        <v>0</v>
      </c>
      <c r="O105" s="588">
        <f>IF('4_Payment'!N24="na","na",(IF('4_Payment'!N$29="na","na",(IF('4_Payment'!N$29=0,0,'4_Payment'!N24/'4_Payment'!N$29)))))</f>
        <v>0</v>
      </c>
      <c r="P105" s="588">
        <f>IF('4_Payment'!O24="na","na",(IF('4_Payment'!O$29="na","na",(IF('4_Payment'!O$29=0,0,'4_Payment'!O24/'4_Payment'!O$29)))))</f>
        <v>0</v>
      </c>
      <c r="Q105" s="588">
        <f>IF('4_Payment'!P24="na","na",(IF('4_Payment'!P$29="na","na",(IF('4_Payment'!P$29=0,0,'4_Payment'!P24/'4_Payment'!P$29)))))</f>
        <v>0</v>
      </c>
      <c r="R105" s="610">
        <f>IF('4_Payment'!Q24="na","na",(IF('4_Payment'!Q$29="na","na",(IF('4_Payment'!Q$29=0,0,'4_Payment'!Q24/'4_Payment'!Q$29)))))</f>
        <v>0</v>
      </c>
      <c r="S105"/>
      <c r="T105"/>
      <c r="U105"/>
      <c r="V105"/>
      <c r="W105"/>
      <c r="X105"/>
    </row>
    <row r="106" spans="2:24">
      <c r="B106" s="886"/>
      <c r="C106" s="852"/>
      <c r="D106" s="406" t="s">
        <v>276</v>
      </c>
      <c r="E106" s="37" t="s">
        <v>275</v>
      </c>
      <c r="F106" s="532">
        <v>31</v>
      </c>
      <c r="G106" s="588">
        <f>IF('4_Payment'!F25="na","na",(IF('4_Payment'!F$29="na","na",(IF('4_Payment'!F$29=0,0,'4_Payment'!F25/'4_Payment'!F$29)))))</f>
        <v>0</v>
      </c>
      <c r="H106" s="588">
        <f>IF('4_Payment'!G25="na","na",(IF('4_Payment'!G$29="na","na",(IF('4_Payment'!G$29=0,0,'4_Payment'!G25/'4_Payment'!G$29)))))</f>
        <v>0</v>
      </c>
      <c r="I106" s="588">
        <f>IF('4_Payment'!H25="na","na",(IF('4_Payment'!H$29="na","na",(IF('4_Payment'!H$29=0,0,'4_Payment'!H25/'4_Payment'!H$29)))))</f>
        <v>0</v>
      </c>
      <c r="J106" s="588">
        <f>IF('4_Payment'!I25="na","na",(IF('4_Payment'!I$29="na","na",(IF('4_Payment'!I$29=0,0,'4_Payment'!I25/'4_Payment'!I$29)))))</f>
        <v>0</v>
      </c>
      <c r="K106" s="588">
        <f>IF('4_Payment'!J25="na","na",(IF('4_Payment'!J$29="na","na",(IF('4_Payment'!J$29=0,0,'4_Payment'!J25/'4_Payment'!J$29)))))</f>
        <v>0</v>
      </c>
      <c r="L106" s="588">
        <f>IF('4_Payment'!K25="na","na",(IF('4_Payment'!K$29="na","na",(IF('4_Payment'!K$29=0,0,'4_Payment'!K25/'4_Payment'!K$29)))))</f>
        <v>0</v>
      </c>
      <c r="M106" s="588">
        <f>IF('4_Payment'!L25="na","na",(IF('4_Payment'!L$29="na","na",(IF('4_Payment'!L$29=0,0,'4_Payment'!L25/'4_Payment'!L$29)))))</f>
        <v>0</v>
      </c>
      <c r="N106" s="588">
        <f>IF('4_Payment'!M25="na","na",(IF('4_Payment'!M$29="na","na",(IF('4_Payment'!M$29=0,0,'4_Payment'!M25/'4_Payment'!M$29)))))</f>
        <v>0</v>
      </c>
      <c r="O106" s="588">
        <f>IF('4_Payment'!N25="na","na",(IF('4_Payment'!N$29="na","na",(IF('4_Payment'!N$29=0,0,'4_Payment'!N25/'4_Payment'!N$29)))))</f>
        <v>0</v>
      </c>
      <c r="P106" s="588">
        <f>IF('4_Payment'!O25="na","na",(IF('4_Payment'!O$29="na","na",(IF('4_Payment'!O$29=0,0,'4_Payment'!O25/'4_Payment'!O$29)))))</f>
        <v>0</v>
      </c>
      <c r="Q106" s="588">
        <f>IF('4_Payment'!P25="na","na",(IF('4_Payment'!P$29="na","na",(IF('4_Payment'!P$29=0,0,'4_Payment'!P25/'4_Payment'!P$29)))))</f>
        <v>0</v>
      </c>
      <c r="R106" s="610">
        <f>IF('4_Payment'!Q25="na","na",(IF('4_Payment'!Q$29="na","na",(IF('4_Payment'!Q$29=0,0,'4_Payment'!Q25/'4_Payment'!Q$29)))))</f>
        <v>0</v>
      </c>
      <c r="S106"/>
      <c r="T106"/>
      <c r="U106"/>
      <c r="V106"/>
      <c r="W106"/>
      <c r="X106"/>
    </row>
    <row r="107" spans="2:24">
      <c r="B107" s="886"/>
      <c r="C107" s="852"/>
      <c r="D107" s="406" t="s">
        <v>278</v>
      </c>
      <c r="E107" s="37" t="s">
        <v>277</v>
      </c>
      <c r="F107" s="532">
        <v>31</v>
      </c>
      <c r="G107" s="588">
        <f>IF('4_Payment'!F26="na","na",(IF('4_Payment'!F$29="na","na",(IF('4_Payment'!F$29=0,0,'4_Payment'!F26/'4_Payment'!F$29)))))</f>
        <v>0</v>
      </c>
      <c r="H107" s="588">
        <f>IF('4_Payment'!G26="na","na",(IF('4_Payment'!G$29="na","na",(IF('4_Payment'!G$29=0,0,'4_Payment'!G26/'4_Payment'!G$29)))))</f>
        <v>0</v>
      </c>
      <c r="I107" s="588">
        <f>IF('4_Payment'!H26="na","na",(IF('4_Payment'!H$29="na","na",(IF('4_Payment'!H$29=0,0,'4_Payment'!H26/'4_Payment'!H$29)))))</f>
        <v>0</v>
      </c>
      <c r="J107" s="588">
        <f>IF('4_Payment'!I26="na","na",(IF('4_Payment'!I$29="na","na",(IF('4_Payment'!I$29=0,0,'4_Payment'!I26/'4_Payment'!I$29)))))</f>
        <v>0</v>
      </c>
      <c r="K107" s="588">
        <f>IF('4_Payment'!J26="na","na",(IF('4_Payment'!J$29="na","na",(IF('4_Payment'!J$29=0,0,'4_Payment'!J26/'4_Payment'!J$29)))))</f>
        <v>0</v>
      </c>
      <c r="L107" s="588">
        <f>IF('4_Payment'!K26="na","na",(IF('4_Payment'!K$29="na","na",(IF('4_Payment'!K$29=0,0,'4_Payment'!K26/'4_Payment'!K$29)))))</f>
        <v>0</v>
      </c>
      <c r="M107" s="588">
        <f>IF('4_Payment'!L26="na","na",(IF('4_Payment'!L$29="na","na",(IF('4_Payment'!L$29=0,0,'4_Payment'!L26/'4_Payment'!L$29)))))</f>
        <v>0</v>
      </c>
      <c r="N107" s="588">
        <f>IF('4_Payment'!M26="na","na",(IF('4_Payment'!M$29="na","na",(IF('4_Payment'!M$29=0,0,'4_Payment'!M26/'4_Payment'!M$29)))))</f>
        <v>0</v>
      </c>
      <c r="O107" s="588">
        <f>IF('4_Payment'!N26="na","na",(IF('4_Payment'!N$29="na","na",(IF('4_Payment'!N$29=0,0,'4_Payment'!N26/'4_Payment'!N$29)))))</f>
        <v>0</v>
      </c>
      <c r="P107" s="588">
        <f>IF('4_Payment'!O26="na","na",(IF('4_Payment'!O$29="na","na",(IF('4_Payment'!O$29=0,0,'4_Payment'!O26/'4_Payment'!O$29)))))</f>
        <v>0</v>
      </c>
      <c r="Q107" s="588">
        <f>IF('4_Payment'!P26="na","na",(IF('4_Payment'!P$29="na","na",(IF('4_Payment'!P$29=0,0,'4_Payment'!P26/'4_Payment'!P$29)))))</f>
        <v>0</v>
      </c>
      <c r="R107" s="610">
        <f>IF('4_Payment'!Q26="na","na",(IF('4_Payment'!Q$29="na","na",(IF('4_Payment'!Q$29=0,0,'4_Payment'!Q26/'4_Payment'!Q$29)))))</f>
        <v>0</v>
      </c>
      <c r="S107"/>
      <c r="T107"/>
      <c r="U107"/>
      <c r="V107"/>
      <c r="W107"/>
      <c r="X107"/>
    </row>
    <row r="108" spans="2:24">
      <c r="B108" s="886"/>
      <c r="C108" s="852"/>
      <c r="D108" s="406" t="s">
        <v>280</v>
      </c>
      <c r="E108" s="37" t="s">
        <v>279</v>
      </c>
      <c r="F108" s="532">
        <v>31</v>
      </c>
      <c r="G108" s="588">
        <f>IF('4_Payment'!F27="na","na",(IF('4_Payment'!F$29="na","na",(IF('4_Payment'!F$29=0,0,'4_Payment'!F27/'4_Payment'!F$29)))))</f>
        <v>0</v>
      </c>
      <c r="H108" s="588">
        <f>IF('4_Payment'!G27="na","na",(IF('4_Payment'!G$29="na","na",(IF('4_Payment'!G$29=0,0,'4_Payment'!G27/'4_Payment'!G$29)))))</f>
        <v>0</v>
      </c>
      <c r="I108" s="588">
        <f>IF('4_Payment'!H27="na","na",(IF('4_Payment'!H$29="na","na",(IF('4_Payment'!H$29=0,0,'4_Payment'!H27/'4_Payment'!H$29)))))</f>
        <v>0</v>
      </c>
      <c r="J108" s="588">
        <f>IF('4_Payment'!I27="na","na",(IF('4_Payment'!I$29="na","na",(IF('4_Payment'!I$29=0,0,'4_Payment'!I27/'4_Payment'!I$29)))))</f>
        <v>0</v>
      </c>
      <c r="K108" s="588">
        <f>IF('4_Payment'!J27="na","na",(IF('4_Payment'!J$29="na","na",(IF('4_Payment'!J$29=0,0,'4_Payment'!J27/'4_Payment'!J$29)))))</f>
        <v>0</v>
      </c>
      <c r="L108" s="588">
        <f>IF('4_Payment'!K27="na","na",(IF('4_Payment'!K$29="na","na",(IF('4_Payment'!K$29=0,0,'4_Payment'!K27/'4_Payment'!K$29)))))</f>
        <v>0</v>
      </c>
      <c r="M108" s="588">
        <f>IF('4_Payment'!L27="na","na",(IF('4_Payment'!L$29="na","na",(IF('4_Payment'!L$29=0,0,'4_Payment'!L27/'4_Payment'!L$29)))))</f>
        <v>0</v>
      </c>
      <c r="N108" s="588">
        <f>IF('4_Payment'!M27="na","na",(IF('4_Payment'!M$29="na","na",(IF('4_Payment'!M$29=0,0,'4_Payment'!M27/'4_Payment'!M$29)))))</f>
        <v>0</v>
      </c>
      <c r="O108" s="588">
        <f>IF('4_Payment'!N27="na","na",(IF('4_Payment'!N$29="na","na",(IF('4_Payment'!N$29=0,0,'4_Payment'!N27/'4_Payment'!N$29)))))</f>
        <v>0</v>
      </c>
      <c r="P108" s="588">
        <f>IF('4_Payment'!O27="na","na",(IF('4_Payment'!O$29="na","na",(IF('4_Payment'!O$29=0,0,'4_Payment'!O27/'4_Payment'!O$29)))))</f>
        <v>0</v>
      </c>
      <c r="Q108" s="588">
        <f>IF('4_Payment'!P27="na","na",(IF('4_Payment'!P$29="na","na",(IF('4_Payment'!P$29=0,0,'4_Payment'!P27/'4_Payment'!P$29)))))</f>
        <v>0</v>
      </c>
      <c r="R108" s="610">
        <f>IF('4_Payment'!Q27="na","na",(IF('4_Payment'!Q$29="na","na",(IF('4_Payment'!Q$29=0,0,'4_Payment'!Q27/'4_Payment'!Q$29)))))</f>
        <v>0</v>
      </c>
      <c r="S108"/>
      <c r="T108"/>
      <c r="U108"/>
      <c r="V108"/>
      <c r="W108"/>
      <c r="X108"/>
    </row>
    <row r="109" spans="2:24">
      <c r="B109" s="886"/>
      <c r="C109" s="852"/>
      <c r="D109" s="407" t="s">
        <v>306</v>
      </c>
      <c r="E109" s="73" t="s">
        <v>637</v>
      </c>
      <c r="F109" s="572">
        <v>31</v>
      </c>
      <c r="G109" s="588">
        <f>IF('4_Payment'!F28="na","na",(IF('4_Payment'!F$29="na","na",(IF('4_Payment'!F$29=0,0,'4_Payment'!F28/'4_Payment'!F$29)))))</f>
        <v>0</v>
      </c>
      <c r="H109" s="588">
        <f>IF('4_Payment'!G28="na","na",(IF('4_Payment'!G$29="na","na",(IF('4_Payment'!G$29=0,0,'4_Payment'!G28/'4_Payment'!G$29)))))</f>
        <v>0</v>
      </c>
      <c r="I109" s="588">
        <f>IF('4_Payment'!H28="na","na",(IF('4_Payment'!H$29="na","na",(IF('4_Payment'!H$29=0,0,'4_Payment'!H28/'4_Payment'!H$29)))))</f>
        <v>0</v>
      </c>
      <c r="J109" s="588">
        <f>IF('4_Payment'!I28="na","na",(IF('4_Payment'!I$29="na","na",(IF('4_Payment'!I$29=0,0,'4_Payment'!I28/'4_Payment'!I$29)))))</f>
        <v>0</v>
      </c>
      <c r="K109" s="588">
        <f>IF('4_Payment'!J28="na","na",(IF('4_Payment'!J$29="na","na",(IF('4_Payment'!J$29=0,0,'4_Payment'!J28/'4_Payment'!J$29)))))</f>
        <v>0</v>
      </c>
      <c r="L109" s="588">
        <f>IF('4_Payment'!K28="na","na",(IF('4_Payment'!K$29="na","na",(IF('4_Payment'!K$29=0,0,'4_Payment'!K28/'4_Payment'!K$29)))))</f>
        <v>0</v>
      </c>
      <c r="M109" s="588">
        <f>IF('4_Payment'!L28="na","na",(IF('4_Payment'!L$29="na","na",(IF('4_Payment'!L$29=0,0,'4_Payment'!L28/'4_Payment'!L$29)))))</f>
        <v>0</v>
      </c>
      <c r="N109" s="588">
        <f>IF('4_Payment'!M28="na","na",(IF('4_Payment'!M$29="na","na",(IF('4_Payment'!M$29=0,0,'4_Payment'!M28/'4_Payment'!M$29)))))</f>
        <v>0</v>
      </c>
      <c r="O109" s="588">
        <f>IF('4_Payment'!N28="na","na",(IF('4_Payment'!N$29="na","na",(IF('4_Payment'!N$29=0,0,'4_Payment'!N28/'4_Payment'!N$29)))))</f>
        <v>0</v>
      </c>
      <c r="P109" s="588">
        <f>IF('4_Payment'!O28="na","na",(IF('4_Payment'!O$29="na","na",(IF('4_Payment'!O$29=0,0,'4_Payment'!O28/'4_Payment'!O$29)))))</f>
        <v>0</v>
      </c>
      <c r="Q109" s="588">
        <f>IF('4_Payment'!P28="na","na",(IF('4_Payment'!P$29="na","na",(IF('4_Payment'!P$29=0,0,'4_Payment'!P28/'4_Payment'!P$29)))))</f>
        <v>0</v>
      </c>
      <c r="R109" s="610">
        <f>IF('4_Payment'!Q28="na","na",(IF('4_Payment'!Q$29="na","na",(IF('4_Payment'!Q$29=0,0,'4_Payment'!Q28/'4_Payment'!Q$29)))))</f>
        <v>0</v>
      </c>
      <c r="S109"/>
      <c r="T109"/>
      <c r="U109"/>
      <c r="V109"/>
      <c r="W109"/>
      <c r="X109"/>
    </row>
    <row r="110" spans="2:24" ht="22.5">
      <c r="B110" s="886"/>
      <c r="C110" s="852" t="s">
        <v>638</v>
      </c>
      <c r="D110" s="782" t="s">
        <v>639</v>
      </c>
      <c r="E110" s="36"/>
      <c r="F110" s="70"/>
      <c r="G110" s="590"/>
      <c r="H110" s="590"/>
      <c r="I110" s="590"/>
      <c r="J110" s="590"/>
      <c r="K110" s="590"/>
      <c r="L110" s="590"/>
      <c r="M110" s="590"/>
      <c r="N110" s="590"/>
      <c r="O110" s="590"/>
      <c r="P110" s="590"/>
      <c r="Q110" s="590"/>
      <c r="R110" s="623"/>
      <c r="S110"/>
      <c r="T110"/>
      <c r="U110"/>
      <c r="V110"/>
      <c r="W110"/>
      <c r="X110"/>
    </row>
    <row r="111" spans="2:24">
      <c r="B111" s="886"/>
      <c r="C111" s="852"/>
      <c r="D111" s="208" t="s">
        <v>640</v>
      </c>
      <c r="E111" s="37" t="s">
        <v>288</v>
      </c>
      <c r="F111" s="532">
        <v>33</v>
      </c>
      <c r="G111" s="588">
        <f>IF('4_Payment'!F32="na","na",(IF('4_Payment'!F$42="na","na",(IF('4_Payment'!F$42=0,0,'4_Payment'!F32/'4_Payment'!F$42)))))</f>
        <v>0</v>
      </c>
      <c r="H111" s="588">
        <f>IF('4_Payment'!G32="na","na",(IF('4_Payment'!G$42="na","na",(IF('4_Payment'!G$42=0,0,'4_Payment'!G32/'4_Payment'!G$42)))))</f>
        <v>0</v>
      </c>
      <c r="I111" s="588">
        <f>IF('4_Payment'!H32="na","na",(IF('4_Payment'!H$42="na","na",(IF('4_Payment'!H$42=0,0,'4_Payment'!H32/'4_Payment'!H$42)))))</f>
        <v>0</v>
      </c>
      <c r="J111" s="588">
        <f>IF('4_Payment'!I32="na","na",(IF('4_Payment'!I$42="na","na",(IF('4_Payment'!I$42=0,0,'4_Payment'!I32/'4_Payment'!I$42)))))</f>
        <v>0</v>
      </c>
      <c r="K111" s="588">
        <f>IF('4_Payment'!J32="na","na",(IF('4_Payment'!J$42="na","na",(IF('4_Payment'!J$42=0,0,'4_Payment'!J32/'4_Payment'!J$42)))))</f>
        <v>0</v>
      </c>
      <c r="L111" s="588">
        <f>IF('4_Payment'!K32="na","na",(IF('4_Payment'!K$42="na","na",(IF('4_Payment'!K$42=0,0,'4_Payment'!K32/'4_Payment'!K$42)))))</f>
        <v>0</v>
      </c>
      <c r="M111" s="588">
        <f>IF('4_Payment'!L32="na","na",(IF('4_Payment'!L$42="na","na",(IF('4_Payment'!L$42=0,0,'4_Payment'!L32/'4_Payment'!L$42)))))</f>
        <v>0</v>
      </c>
      <c r="N111" s="588">
        <f>IF('4_Payment'!M32="na","na",(IF('4_Payment'!M$42="na","na",(IF('4_Payment'!M$42=0,0,'4_Payment'!M32/'4_Payment'!M$42)))))</f>
        <v>0</v>
      </c>
      <c r="O111" s="588">
        <f>IF('4_Payment'!N32="na","na",(IF('4_Payment'!N$42="na","na",(IF('4_Payment'!N$42=0,0,'4_Payment'!N32/'4_Payment'!N$42)))))</f>
        <v>0</v>
      </c>
      <c r="P111" s="588">
        <f>IF('4_Payment'!O32="na","na",(IF('4_Payment'!O$42="na","na",(IF('4_Payment'!O$42=0,0,'4_Payment'!O32/'4_Payment'!O$42)))))</f>
        <v>0</v>
      </c>
      <c r="Q111" s="588">
        <f>IF('4_Payment'!P32="na","na",(IF('4_Payment'!P$42="na","na",(IF('4_Payment'!P$42=0,0,'4_Payment'!P32/'4_Payment'!P$42)))))</f>
        <v>0</v>
      </c>
      <c r="R111" s="610">
        <f>IF('4_Payment'!Q32="na","na",(IF('4_Payment'!Q$42="na","na",(IF('4_Payment'!Q$42=0,0,'4_Payment'!Q32/'4_Payment'!Q$42)))))</f>
        <v>0</v>
      </c>
      <c r="S111"/>
      <c r="T111"/>
      <c r="U111"/>
      <c r="V111"/>
      <c r="W111"/>
      <c r="X111"/>
    </row>
    <row r="112" spans="2:24">
      <c r="B112" s="886"/>
      <c r="C112" s="852"/>
      <c r="D112" s="208" t="s">
        <v>641</v>
      </c>
      <c r="E112" s="37" t="s">
        <v>290</v>
      </c>
      <c r="F112" s="532">
        <v>33</v>
      </c>
      <c r="G112" s="588">
        <f>IF('4_Payment'!F33="na","na",(IF('4_Payment'!F$42="na","na",(IF('4_Payment'!F$42=0,0,'4_Payment'!F33/'4_Payment'!F$42)))))</f>
        <v>0</v>
      </c>
      <c r="H112" s="588">
        <f>IF('4_Payment'!G33="na","na",(IF('4_Payment'!G$42="na","na",(IF('4_Payment'!G$42=0,0,'4_Payment'!G33/'4_Payment'!G$42)))))</f>
        <v>0</v>
      </c>
      <c r="I112" s="588">
        <f>IF('4_Payment'!H33="na","na",(IF('4_Payment'!H$42="na","na",(IF('4_Payment'!H$42=0,0,'4_Payment'!H33/'4_Payment'!H$42)))))</f>
        <v>0</v>
      </c>
      <c r="J112" s="588">
        <f>IF('4_Payment'!I33="na","na",(IF('4_Payment'!I$42="na","na",(IF('4_Payment'!I$42=0,0,'4_Payment'!I33/'4_Payment'!I$42)))))</f>
        <v>0</v>
      </c>
      <c r="K112" s="588">
        <f>IF('4_Payment'!J33="na","na",(IF('4_Payment'!J$42="na","na",(IF('4_Payment'!J$42=0,0,'4_Payment'!J33/'4_Payment'!J$42)))))</f>
        <v>0</v>
      </c>
      <c r="L112" s="588">
        <f>IF('4_Payment'!K33="na","na",(IF('4_Payment'!K$42="na","na",(IF('4_Payment'!K$42=0,0,'4_Payment'!K33/'4_Payment'!K$42)))))</f>
        <v>0</v>
      </c>
      <c r="M112" s="588">
        <f>IF('4_Payment'!L33="na","na",(IF('4_Payment'!L$42="na","na",(IF('4_Payment'!L$42=0,0,'4_Payment'!L33/'4_Payment'!L$42)))))</f>
        <v>0</v>
      </c>
      <c r="N112" s="588">
        <f>IF('4_Payment'!M33="na","na",(IF('4_Payment'!M$42="na","na",(IF('4_Payment'!M$42=0,0,'4_Payment'!M33/'4_Payment'!M$42)))))</f>
        <v>0</v>
      </c>
      <c r="O112" s="588">
        <f>IF('4_Payment'!N33="na","na",(IF('4_Payment'!N$42="na","na",(IF('4_Payment'!N$42=0,0,'4_Payment'!N33/'4_Payment'!N$42)))))</f>
        <v>0</v>
      </c>
      <c r="P112" s="588">
        <f>IF('4_Payment'!O33="na","na",(IF('4_Payment'!O$42="na","na",(IF('4_Payment'!O$42=0,0,'4_Payment'!O33/'4_Payment'!O$42)))))</f>
        <v>0</v>
      </c>
      <c r="Q112" s="588">
        <f>IF('4_Payment'!P33="na","na",(IF('4_Payment'!P$42="na","na",(IF('4_Payment'!P$42=0,0,'4_Payment'!P33/'4_Payment'!P$42)))))</f>
        <v>0</v>
      </c>
      <c r="R112" s="610">
        <f>IF('4_Payment'!Q33="na","na",(IF('4_Payment'!Q$42="na","na",(IF('4_Payment'!Q$42=0,0,'4_Payment'!Q33/'4_Payment'!Q$42)))))</f>
        <v>0</v>
      </c>
      <c r="S112"/>
      <c r="T112"/>
      <c r="U112"/>
      <c r="V112"/>
      <c r="W112"/>
      <c r="X112"/>
    </row>
    <row r="113" spans="2:24" ht="12.75" customHeight="1">
      <c r="B113" s="886"/>
      <c r="C113" s="852"/>
      <c r="D113" s="208" t="s">
        <v>642</v>
      </c>
      <c r="E113" s="37" t="s">
        <v>292</v>
      </c>
      <c r="F113" s="532">
        <v>33</v>
      </c>
      <c r="G113" s="588">
        <f>IF('4_Payment'!F34="na","na",(IF('4_Payment'!F$42="na","na",(IF('4_Payment'!F$42=0,0,'4_Payment'!F34/'4_Payment'!F$42)))))</f>
        <v>0</v>
      </c>
      <c r="H113" s="588">
        <f>IF('4_Payment'!G34="na","na",(IF('4_Payment'!G$42="na","na",(IF('4_Payment'!G$42=0,0,'4_Payment'!G34/'4_Payment'!G$42)))))</f>
        <v>0</v>
      </c>
      <c r="I113" s="588">
        <f>IF('4_Payment'!H34="na","na",(IF('4_Payment'!H$42="na","na",(IF('4_Payment'!H$42=0,0,'4_Payment'!H34/'4_Payment'!H$42)))))</f>
        <v>0</v>
      </c>
      <c r="J113" s="588">
        <f>IF('4_Payment'!I34="na","na",(IF('4_Payment'!I$42="na","na",(IF('4_Payment'!I$42=0,0,'4_Payment'!I34/'4_Payment'!I$42)))))</f>
        <v>0</v>
      </c>
      <c r="K113" s="588">
        <f>IF('4_Payment'!J34="na","na",(IF('4_Payment'!J$42="na","na",(IF('4_Payment'!J$42=0,0,'4_Payment'!J34/'4_Payment'!J$42)))))</f>
        <v>0</v>
      </c>
      <c r="L113" s="588">
        <f>IF('4_Payment'!K34="na","na",(IF('4_Payment'!K$42="na","na",(IF('4_Payment'!K$42=0,0,'4_Payment'!K34/'4_Payment'!K$42)))))</f>
        <v>0</v>
      </c>
      <c r="M113" s="588">
        <f>IF('4_Payment'!L34="na","na",(IF('4_Payment'!L$42="na","na",(IF('4_Payment'!L$42=0,0,'4_Payment'!L34/'4_Payment'!L$42)))))</f>
        <v>0</v>
      </c>
      <c r="N113" s="588">
        <f>IF('4_Payment'!M34="na","na",(IF('4_Payment'!M$42="na","na",(IF('4_Payment'!M$42=0,0,'4_Payment'!M34/'4_Payment'!M$42)))))</f>
        <v>0</v>
      </c>
      <c r="O113" s="588">
        <f>IF('4_Payment'!N34="na","na",(IF('4_Payment'!N$42="na","na",(IF('4_Payment'!N$42=0,0,'4_Payment'!N34/'4_Payment'!N$42)))))</f>
        <v>0</v>
      </c>
      <c r="P113" s="588">
        <f>IF('4_Payment'!O34="na","na",(IF('4_Payment'!O$42="na","na",(IF('4_Payment'!O$42=0,0,'4_Payment'!O34/'4_Payment'!O$42)))))</f>
        <v>0</v>
      </c>
      <c r="Q113" s="588">
        <f>IF('4_Payment'!P34="na","na",(IF('4_Payment'!P$42="na","na",(IF('4_Payment'!P$42=0,0,'4_Payment'!P34/'4_Payment'!P$42)))))</f>
        <v>0</v>
      </c>
      <c r="R113" s="610">
        <f>IF('4_Payment'!Q34="na","na",(IF('4_Payment'!Q$42="na","na",(IF('4_Payment'!Q$42=0,0,'4_Payment'!Q34/'4_Payment'!Q$42)))))</f>
        <v>0</v>
      </c>
      <c r="S113"/>
      <c r="T113"/>
      <c r="U113"/>
      <c r="V113"/>
      <c r="W113"/>
      <c r="X113"/>
    </row>
    <row r="114" spans="2:24">
      <c r="B114" s="886"/>
      <c r="C114" s="852"/>
      <c r="D114" s="208" t="s">
        <v>295</v>
      </c>
      <c r="E114" s="37" t="s">
        <v>294</v>
      </c>
      <c r="F114" s="532">
        <v>33</v>
      </c>
      <c r="G114" s="588">
        <f>IF('4_Payment'!F35="na","na",(IF('4_Payment'!F$42="na","na",(IF('4_Payment'!F$42=0,0,'4_Payment'!F35/'4_Payment'!F$42)))))</f>
        <v>0</v>
      </c>
      <c r="H114" s="588">
        <f>IF('4_Payment'!G35="na","na",(IF('4_Payment'!G$42="na","na",(IF('4_Payment'!G$42=0,0,'4_Payment'!G35/'4_Payment'!G$42)))))</f>
        <v>0</v>
      </c>
      <c r="I114" s="588">
        <f>IF('4_Payment'!H35="na","na",(IF('4_Payment'!H$42="na","na",(IF('4_Payment'!H$42=0,0,'4_Payment'!H35/'4_Payment'!H$42)))))</f>
        <v>0</v>
      </c>
      <c r="J114" s="588">
        <f>IF('4_Payment'!I35="na","na",(IF('4_Payment'!I$42="na","na",(IF('4_Payment'!I$42=0,0,'4_Payment'!I35/'4_Payment'!I$42)))))</f>
        <v>0</v>
      </c>
      <c r="K114" s="588">
        <f>IF('4_Payment'!J35="na","na",(IF('4_Payment'!J$42="na","na",(IF('4_Payment'!J$42=0,0,'4_Payment'!J35/'4_Payment'!J$42)))))</f>
        <v>0</v>
      </c>
      <c r="L114" s="588">
        <f>IF('4_Payment'!K35="na","na",(IF('4_Payment'!K$42="na","na",(IF('4_Payment'!K$42=0,0,'4_Payment'!K35/'4_Payment'!K$42)))))</f>
        <v>0</v>
      </c>
      <c r="M114" s="588">
        <f>IF('4_Payment'!L35="na","na",(IF('4_Payment'!L$42="na","na",(IF('4_Payment'!L$42=0,0,'4_Payment'!L35/'4_Payment'!L$42)))))</f>
        <v>0</v>
      </c>
      <c r="N114" s="588">
        <f>IF('4_Payment'!M35="na","na",(IF('4_Payment'!M$42="na","na",(IF('4_Payment'!M$42=0,0,'4_Payment'!M35/'4_Payment'!M$42)))))</f>
        <v>0</v>
      </c>
      <c r="O114" s="588">
        <f>IF('4_Payment'!N35="na","na",(IF('4_Payment'!N$42="na","na",(IF('4_Payment'!N$42=0,0,'4_Payment'!N35/'4_Payment'!N$42)))))</f>
        <v>0</v>
      </c>
      <c r="P114" s="588">
        <f>IF('4_Payment'!O35="na","na",(IF('4_Payment'!O$42="na","na",(IF('4_Payment'!O$42=0,0,'4_Payment'!O35/'4_Payment'!O$42)))))</f>
        <v>0</v>
      </c>
      <c r="Q114" s="588">
        <f>IF('4_Payment'!P35="na","na",(IF('4_Payment'!P$42="na","na",(IF('4_Payment'!P$42=0,0,'4_Payment'!P35/'4_Payment'!P$42)))))</f>
        <v>0</v>
      </c>
      <c r="R114" s="610">
        <f>IF('4_Payment'!Q35="na","na",(IF('4_Payment'!Q$42="na","na",(IF('4_Payment'!Q$42=0,0,'4_Payment'!Q35/'4_Payment'!Q$42)))))</f>
        <v>0</v>
      </c>
      <c r="S114"/>
      <c r="T114"/>
      <c r="U114"/>
      <c r="V114"/>
      <c r="W114"/>
      <c r="X114"/>
    </row>
    <row r="115" spans="2:24">
      <c r="B115" s="886"/>
      <c r="C115" s="852"/>
      <c r="D115" s="208" t="s">
        <v>297</v>
      </c>
      <c r="E115" s="37" t="s">
        <v>296</v>
      </c>
      <c r="F115" s="532">
        <v>33</v>
      </c>
      <c r="G115" s="588">
        <f>IF('4_Payment'!F36="na","na",(IF('4_Payment'!F$42="na","na",(IF('4_Payment'!F$42=0,0,'4_Payment'!F36/'4_Payment'!F$42)))))</f>
        <v>0</v>
      </c>
      <c r="H115" s="588">
        <f>IF('4_Payment'!G36="na","na",(IF('4_Payment'!G$42="na","na",(IF('4_Payment'!G$42=0,0,'4_Payment'!G36/'4_Payment'!G$42)))))</f>
        <v>0</v>
      </c>
      <c r="I115" s="588">
        <f>IF('4_Payment'!H36="na","na",(IF('4_Payment'!H$42="na","na",(IF('4_Payment'!H$42=0,0,'4_Payment'!H36/'4_Payment'!H$42)))))</f>
        <v>0</v>
      </c>
      <c r="J115" s="588">
        <f>IF('4_Payment'!I36="na","na",(IF('4_Payment'!I$42="na","na",(IF('4_Payment'!I$42=0,0,'4_Payment'!I36/'4_Payment'!I$42)))))</f>
        <v>0</v>
      </c>
      <c r="K115" s="588">
        <f>IF('4_Payment'!J36="na","na",(IF('4_Payment'!J$42="na","na",(IF('4_Payment'!J$42=0,0,'4_Payment'!J36/'4_Payment'!J$42)))))</f>
        <v>0</v>
      </c>
      <c r="L115" s="588">
        <f>IF('4_Payment'!K36="na","na",(IF('4_Payment'!K$42="na","na",(IF('4_Payment'!K$42=0,0,'4_Payment'!K36/'4_Payment'!K$42)))))</f>
        <v>0</v>
      </c>
      <c r="M115" s="588">
        <f>IF('4_Payment'!L36="na","na",(IF('4_Payment'!L$42="na","na",(IF('4_Payment'!L$42=0,0,'4_Payment'!L36/'4_Payment'!L$42)))))</f>
        <v>0</v>
      </c>
      <c r="N115" s="588">
        <f>IF('4_Payment'!M36="na","na",(IF('4_Payment'!M$42="na","na",(IF('4_Payment'!M$42=0,0,'4_Payment'!M36/'4_Payment'!M$42)))))</f>
        <v>0</v>
      </c>
      <c r="O115" s="588">
        <f>IF('4_Payment'!N36="na","na",(IF('4_Payment'!N$42="na","na",(IF('4_Payment'!N$42=0,0,'4_Payment'!N36/'4_Payment'!N$42)))))</f>
        <v>0</v>
      </c>
      <c r="P115" s="588">
        <f>IF('4_Payment'!O36="na","na",(IF('4_Payment'!O$42="na","na",(IF('4_Payment'!O$42=0,0,'4_Payment'!O36/'4_Payment'!O$42)))))</f>
        <v>0</v>
      </c>
      <c r="Q115" s="588">
        <f>IF('4_Payment'!P36="na","na",(IF('4_Payment'!P$42="na","na",(IF('4_Payment'!P$42=0,0,'4_Payment'!P36/'4_Payment'!P$42)))))</f>
        <v>0</v>
      </c>
      <c r="R115" s="610">
        <f>IF('4_Payment'!Q36="na","na",(IF('4_Payment'!Q$42="na","na",(IF('4_Payment'!Q$42=0,0,'4_Payment'!Q36/'4_Payment'!Q$42)))))</f>
        <v>0</v>
      </c>
      <c r="S115"/>
      <c r="T115"/>
      <c r="U115"/>
      <c r="V115"/>
      <c r="W115"/>
      <c r="X115"/>
    </row>
    <row r="116" spans="2:24">
      <c r="B116" s="886"/>
      <c r="C116" s="852"/>
      <c r="D116" s="208" t="s">
        <v>299</v>
      </c>
      <c r="E116" s="37" t="s">
        <v>298</v>
      </c>
      <c r="F116" s="532">
        <v>33</v>
      </c>
      <c r="G116" s="588">
        <f>IF('4_Payment'!F37="na","na",(IF('4_Payment'!F$42="na","na",(IF('4_Payment'!F$42=0,0,'4_Payment'!F37/'4_Payment'!F$42)))))</f>
        <v>0</v>
      </c>
      <c r="H116" s="588">
        <f>IF('4_Payment'!G37="na","na",(IF('4_Payment'!G$42="na","na",(IF('4_Payment'!G$42=0,0,'4_Payment'!G37/'4_Payment'!G$42)))))</f>
        <v>0</v>
      </c>
      <c r="I116" s="588">
        <f>IF('4_Payment'!H37="na","na",(IF('4_Payment'!H$42="na","na",(IF('4_Payment'!H$42=0,0,'4_Payment'!H37/'4_Payment'!H$42)))))</f>
        <v>0</v>
      </c>
      <c r="J116" s="588">
        <f>IF('4_Payment'!I37="na","na",(IF('4_Payment'!I$42="na","na",(IF('4_Payment'!I$42=0,0,'4_Payment'!I37/'4_Payment'!I$42)))))</f>
        <v>0</v>
      </c>
      <c r="K116" s="588">
        <f>IF('4_Payment'!J37="na","na",(IF('4_Payment'!J$42="na","na",(IF('4_Payment'!J$42=0,0,'4_Payment'!J37/'4_Payment'!J$42)))))</f>
        <v>0</v>
      </c>
      <c r="L116" s="588">
        <f>IF('4_Payment'!K37="na","na",(IF('4_Payment'!K$42="na","na",(IF('4_Payment'!K$42=0,0,'4_Payment'!K37/'4_Payment'!K$42)))))</f>
        <v>0</v>
      </c>
      <c r="M116" s="588">
        <f>IF('4_Payment'!L37="na","na",(IF('4_Payment'!L$42="na","na",(IF('4_Payment'!L$42=0,0,'4_Payment'!L37/'4_Payment'!L$42)))))</f>
        <v>0</v>
      </c>
      <c r="N116" s="588">
        <f>IF('4_Payment'!M37="na","na",(IF('4_Payment'!M$42="na","na",(IF('4_Payment'!M$42=0,0,'4_Payment'!M37/'4_Payment'!M$42)))))</f>
        <v>0</v>
      </c>
      <c r="O116" s="588">
        <f>IF('4_Payment'!N37="na","na",(IF('4_Payment'!N$42="na","na",(IF('4_Payment'!N$42=0,0,'4_Payment'!N37/'4_Payment'!N$42)))))</f>
        <v>0</v>
      </c>
      <c r="P116" s="588">
        <f>IF('4_Payment'!O37="na","na",(IF('4_Payment'!O$42="na","na",(IF('4_Payment'!O$42=0,0,'4_Payment'!O37/'4_Payment'!O$42)))))</f>
        <v>0</v>
      </c>
      <c r="Q116" s="588">
        <f>IF('4_Payment'!P37="na","na",(IF('4_Payment'!P$42="na","na",(IF('4_Payment'!P$42=0,0,'4_Payment'!P37/'4_Payment'!P$42)))))</f>
        <v>0</v>
      </c>
      <c r="R116" s="610">
        <f>IF('4_Payment'!Q37="na","na",(IF('4_Payment'!Q$42="na","na",(IF('4_Payment'!Q$42=0,0,'4_Payment'!Q37/'4_Payment'!Q$42)))))</f>
        <v>0</v>
      </c>
      <c r="S116"/>
      <c r="T116"/>
      <c r="U116"/>
      <c r="V116"/>
      <c r="W116"/>
      <c r="X116"/>
    </row>
    <row r="117" spans="2:24">
      <c r="B117" s="886"/>
      <c r="C117" s="852"/>
      <c r="D117" s="208" t="s">
        <v>301</v>
      </c>
      <c r="E117" s="37" t="s">
        <v>300</v>
      </c>
      <c r="F117" s="532">
        <v>33</v>
      </c>
      <c r="G117" s="588">
        <f>IF('4_Payment'!F38="na","na",(IF('4_Payment'!F$42="na","na",(IF('4_Payment'!F$42=0,0,'4_Payment'!F38/'4_Payment'!F$42)))))</f>
        <v>0</v>
      </c>
      <c r="H117" s="588">
        <f>IF('4_Payment'!G38="na","na",(IF('4_Payment'!G$42="na","na",(IF('4_Payment'!G$42=0,0,'4_Payment'!G38/'4_Payment'!G$42)))))</f>
        <v>0</v>
      </c>
      <c r="I117" s="588">
        <f>IF('4_Payment'!H38="na","na",(IF('4_Payment'!H$42="na","na",(IF('4_Payment'!H$42=0,0,'4_Payment'!H38/'4_Payment'!H$42)))))</f>
        <v>0</v>
      </c>
      <c r="J117" s="588">
        <f>IF('4_Payment'!I38="na","na",(IF('4_Payment'!I$42="na","na",(IF('4_Payment'!I$42=0,0,'4_Payment'!I38/'4_Payment'!I$42)))))</f>
        <v>0</v>
      </c>
      <c r="K117" s="588">
        <f>IF('4_Payment'!J38="na","na",(IF('4_Payment'!J$42="na","na",(IF('4_Payment'!J$42=0,0,'4_Payment'!J38/'4_Payment'!J$42)))))</f>
        <v>0</v>
      </c>
      <c r="L117" s="588">
        <f>IF('4_Payment'!K38="na","na",(IF('4_Payment'!K$42="na","na",(IF('4_Payment'!K$42=0,0,'4_Payment'!K38/'4_Payment'!K$42)))))</f>
        <v>0</v>
      </c>
      <c r="M117" s="588">
        <f>IF('4_Payment'!L38="na","na",(IF('4_Payment'!L$42="na","na",(IF('4_Payment'!L$42=0,0,'4_Payment'!L38/'4_Payment'!L$42)))))</f>
        <v>0</v>
      </c>
      <c r="N117" s="588">
        <f>IF('4_Payment'!M38="na","na",(IF('4_Payment'!M$42="na","na",(IF('4_Payment'!M$42=0,0,'4_Payment'!M38/'4_Payment'!M$42)))))</f>
        <v>0</v>
      </c>
      <c r="O117" s="588">
        <f>IF('4_Payment'!N38="na","na",(IF('4_Payment'!N$42="na","na",(IF('4_Payment'!N$42=0,0,'4_Payment'!N38/'4_Payment'!N$42)))))</f>
        <v>0</v>
      </c>
      <c r="P117" s="588">
        <f>IF('4_Payment'!O38="na","na",(IF('4_Payment'!O$42="na","na",(IF('4_Payment'!O$42=0,0,'4_Payment'!O38/'4_Payment'!O$42)))))</f>
        <v>0</v>
      </c>
      <c r="Q117" s="588">
        <f>IF('4_Payment'!P38="na","na",(IF('4_Payment'!P$42="na","na",(IF('4_Payment'!P$42=0,0,'4_Payment'!P38/'4_Payment'!P$42)))))</f>
        <v>0</v>
      </c>
      <c r="R117" s="610">
        <f>IF('4_Payment'!Q38="na","na",(IF('4_Payment'!Q$42="na","na",(IF('4_Payment'!Q$42=0,0,'4_Payment'!Q38/'4_Payment'!Q$42)))))</f>
        <v>0</v>
      </c>
      <c r="S117"/>
      <c r="T117"/>
      <c r="U117"/>
      <c r="V117"/>
      <c r="W117"/>
      <c r="X117"/>
    </row>
    <row r="118" spans="2:24">
      <c r="B118" s="886"/>
      <c r="C118" s="852"/>
      <c r="D118" s="208" t="s">
        <v>302</v>
      </c>
      <c r="E118" s="37">
        <v>33.1</v>
      </c>
      <c r="F118" s="532"/>
      <c r="G118" s="588">
        <f>IF('4_Payment'!F39="na","na",(IF('4_Payment'!F$42="na","na",(IF('4_Payment'!F$42=0,0,'4_Payment'!F39/'4_Payment'!F$42)))))</f>
        <v>0</v>
      </c>
      <c r="H118" s="588">
        <f>IF('4_Payment'!G39="na","na",(IF('4_Payment'!G$42="na","na",(IF('4_Payment'!G$42=0,0,'4_Payment'!G39/'4_Payment'!G$42)))))</f>
        <v>0</v>
      </c>
      <c r="I118" s="588">
        <f>IF('4_Payment'!H39="na","na",(IF('4_Payment'!H$42="na","na",(IF('4_Payment'!H$42=0,0,'4_Payment'!H39/'4_Payment'!H$42)))))</f>
        <v>0</v>
      </c>
      <c r="J118" s="588">
        <f>IF('4_Payment'!I39="na","na",(IF('4_Payment'!I$42="na","na",(IF('4_Payment'!I$42=0,0,'4_Payment'!I39/'4_Payment'!I$42)))))</f>
        <v>0</v>
      </c>
      <c r="K118" s="588">
        <f>IF('4_Payment'!J39="na","na",(IF('4_Payment'!J$42="na","na",(IF('4_Payment'!J$42=0,0,'4_Payment'!J39/'4_Payment'!J$42)))))</f>
        <v>0</v>
      </c>
      <c r="L118" s="588">
        <f>IF('4_Payment'!K39="na","na",(IF('4_Payment'!K$42="na","na",(IF('4_Payment'!K$42=0,0,'4_Payment'!K39/'4_Payment'!K$42)))))</f>
        <v>0</v>
      </c>
      <c r="M118" s="588">
        <f>IF('4_Payment'!L39="na","na",(IF('4_Payment'!L$42="na","na",(IF('4_Payment'!L$42=0,0,'4_Payment'!L39/'4_Payment'!L$42)))))</f>
        <v>0</v>
      </c>
      <c r="N118" s="588">
        <f>IF('4_Payment'!M39="na","na",(IF('4_Payment'!M$42="na","na",(IF('4_Payment'!M$42=0,0,'4_Payment'!M39/'4_Payment'!M$42)))))</f>
        <v>0</v>
      </c>
      <c r="O118" s="588">
        <f>IF('4_Payment'!N39="na","na",(IF('4_Payment'!N$42="na","na",(IF('4_Payment'!N$42=0,0,'4_Payment'!N39/'4_Payment'!N$42)))))</f>
        <v>0</v>
      </c>
      <c r="P118" s="588">
        <f>IF('4_Payment'!O39="na","na",(IF('4_Payment'!O$42="na","na",(IF('4_Payment'!O$42=0,0,'4_Payment'!O39/'4_Payment'!O$42)))))</f>
        <v>0</v>
      </c>
      <c r="Q118" s="588">
        <f>IF('4_Payment'!P39="na","na",(IF('4_Payment'!P$42="na","na",(IF('4_Payment'!P$42=0,0,'4_Payment'!P39/'4_Payment'!P$42)))))</f>
        <v>0</v>
      </c>
      <c r="R118" s="610">
        <f>IF('4_Payment'!Q39="na","na",(IF('4_Payment'!Q$42="na","na",(IF('4_Payment'!Q$42=0,0,'4_Payment'!Q39/'4_Payment'!Q$42)))))</f>
        <v>0</v>
      </c>
      <c r="S118"/>
      <c r="T118"/>
      <c r="U118"/>
      <c r="V118"/>
      <c r="W118"/>
      <c r="X118"/>
    </row>
    <row r="119" spans="2:24">
      <c r="B119" s="886"/>
      <c r="C119" s="852"/>
      <c r="D119" s="208" t="s">
        <v>643</v>
      </c>
      <c r="E119" s="37" t="s">
        <v>303</v>
      </c>
      <c r="F119" s="532">
        <v>33</v>
      </c>
      <c r="G119" s="588">
        <f>IF('4_Payment'!F40="na","na",(IF('4_Payment'!F$42="na","na",(IF('4_Payment'!F$42=0,0,'4_Payment'!F40/'4_Payment'!F$42)))))</f>
        <v>0</v>
      </c>
      <c r="H119" s="588">
        <f>IF('4_Payment'!G40="na","na",(IF('4_Payment'!G$42="na","na",(IF('4_Payment'!G$42=0,0,'4_Payment'!G40/'4_Payment'!G$42)))))</f>
        <v>0</v>
      </c>
      <c r="I119" s="588">
        <f>IF('4_Payment'!H40="na","na",(IF('4_Payment'!H$42="na","na",(IF('4_Payment'!H$42=0,0,'4_Payment'!H40/'4_Payment'!H$42)))))</f>
        <v>0</v>
      </c>
      <c r="J119" s="588">
        <f>IF('4_Payment'!I40="na","na",(IF('4_Payment'!I$42="na","na",(IF('4_Payment'!I$42=0,0,'4_Payment'!I40/'4_Payment'!I$42)))))</f>
        <v>0</v>
      </c>
      <c r="K119" s="588">
        <f>IF('4_Payment'!J40="na","na",(IF('4_Payment'!J$42="na","na",(IF('4_Payment'!J$42=0,0,'4_Payment'!J40/'4_Payment'!J$42)))))</f>
        <v>0</v>
      </c>
      <c r="L119" s="588">
        <f>IF('4_Payment'!K40="na","na",(IF('4_Payment'!K$42="na","na",(IF('4_Payment'!K$42=0,0,'4_Payment'!K40/'4_Payment'!K$42)))))</f>
        <v>0</v>
      </c>
      <c r="M119" s="588">
        <f>IF('4_Payment'!L40="na","na",(IF('4_Payment'!L$42="na","na",(IF('4_Payment'!L$42=0,0,'4_Payment'!L40/'4_Payment'!L$42)))))</f>
        <v>0</v>
      </c>
      <c r="N119" s="588">
        <f>IF('4_Payment'!M40="na","na",(IF('4_Payment'!M$42="na","na",(IF('4_Payment'!M$42=0,0,'4_Payment'!M40/'4_Payment'!M$42)))))</f>
        <v>0</v>
      </c>
      <c r="O119" s="588">
        <f>IF('4_Payment'!N40="na","na",(IF('4_Payment'!N$42="na","na",(IF('4_Payment'!N$42=0,0,'4_Payment'!N40/'4_Payment'!N$42)))))</f>
        <v>0</v>
      </c>
      <c r="P119" s="588">
        <f>IF('4_Payment'!O40="na","na",(IF('4_Payment'!O$42="na","na",(IF('4_Payment'!O$42=0,0,'4_Payment'!O40/'4_Payment'!O$42)))))</f>
        <v>0</v>
      </c>
      <c r="Q119" s="588">
        <f>IF('4_Payment'!P40="na","na",(IF('4_Payment'!P$42="na","na",(IF('4_Payment'!P$42=0,0,'4_Payment'!P40/'4_Payment'!P$42)))))</f>
        <v>0</v>
      </c>
      <c r="R119" s="610">
        <f>IF('4_Payment'!Q40="na","na",(IF('4_Payment'!Q$42="na","na",(IF('4_Payment'!Q$42=0,0,'4_Payment'!Q40/'4_Payment'!Q$42)))))</f>
        <v>0</v>
      </c>
      <c r="S119"/>
      <c r="T119"/>
      <c r="U119"/>
      <c r="V119"/>
      <c r="W119"/>
      <c r="X119"/>
    </row>
    <row r="120" spans="2:24">
      <c r="B120" s="886"/>
      <c r="C120" s="852"/>
      <c r="D120" s="407" t="s">
        <v>306</v>
      </c>
      <c r="E120" s="38" t="s">
        <v>305</v>
      </c>
      <c r="F120" s="572">
        <v>33</v>
      </c>
      <c r="G120" s="588">
        <f>IF('4_Payment'!F41="na","na",(IF('4_Payment'!F$42="na","na",(IF('4_Payment'!F$42=0,0,'4_Payment'!F41/'4_Payment'!F$42)))))</f>
        <v>0</v>
      </c>
      <c r="H120" s="588">
        <f>IF('4_Payment'!G41="na","na",(IF('4_Payment'!G$42="na","na",(IF('4_Payment'!G$42=0,0,'4_Payment'!G41/'4_Payment'!G$42)))))</f>
        <v>0</v>
      </c>
      <c r="I120" s="588">
        <f>IF('4_Payment'!H41="na","na",(IF('4_Payment'!H$42="na","na",(IF('4_Payment'!H$42=0,0,'4_Payment'!H41/'4_Payment'!H$42)))))</f>
        <v>0</v>
      </c>
      <c r="J120" s="588">
        <f>IF('4_Payment'!I41="na","na",(IF('4_Payment'!I$42="na","na",(IF('4_Payment'!I$42=0,0,'4_Payment'!I41/'4_Payment'!I$42)))))</f>
        <v>0</v>
      </c>
      <c r="K120" s="588">
        <f>IF('4_Payment'!J41="na","na",(IF('4_Payment'!J$42="na","na",(IF('4_Payment'!J$42=0,0,'4_Payment'!J41/'4_Payment'!J$42)))))</f>
        <v>0</v>
      </c>
      <c r="L120" s="588">
        <f>IF('4_Payment'!K41="na","na",(IF('4_Payment'!K$42="na","na",(IF('4_Payment'!K$42=0,0,'4_Payment'!K41/'4_Payment'!K$42)))))</f>
        <v>0</v>
      </c>
      <c r="M120" s="588">
        <f>IF('4_Payment'!L41="na","na",(IF('4_Payment'!L$42="na","na",(IF('4_Payment'!L$42=0,0,'4_Payment'!L41/'4_Payment'!L$42)))))</f>
        <v>0</v>
      </c>
      <c r="N120" s="588">
        <f>IF('4_Payment'!M41="na","na",(IF('4_Payment'!M$42="na","na",(IF('4_Payment'!M$42=0,0,'4_Payment'!M41/'4_Payment'!M$42)))))</f>
        <v>0</v>
      </c>
      <c r="O120" s="588">
        <f>IF('4_Payment'!N41="na","na",(IF('4_Payment'!N$42="na","na",(IF('4_Payment'!N$42=0,0,'4_Payment'!N41/'4_Payment'!N$42)))))</f>
        <v>0</v>
      </c>
      <c r="P120" s="588">
        <f>IF('4_Payment'!O41="na","na",(IF('4_Payment'!O$42="na","na",(IF('4_Payment'!O$42=0,0,'4_Payment'!O41/'4_Payment'!O$42)))))</f>
        <v>0</v>
      </c>
      <c r="Q120" s="588">
        <f>IF('4_Payment'!P41="na","na",(IF('4_Payment'!P$42="na","na",(IF('4_Payment'!P$42=0,0,'4_Payment'!P41/'4_Payment'!P$42)))))</f>
        <v>0</v>
      </c>
      <c r="R120" s="610">
        <f>IF('4_Payment'!Q41="na","na",(IF('4_Payment'!Q$42="na","na",(IF('4_Payment'!Q$42=0,0,'4_Payment'!Q41/'4_Payment'!Q$42)))))</f>
        <v>0</v>
      </c>
      <c r="S120"/>
      <c r="T120"/>
      <c r="U120"/>
      <c r="V120"/>
      <c r="W120"/>
      <c r="X120"/>
    </row>
    <row r="121" spans="2:24">
      <c r="B121" s="886"/>
      <c r="C121" s="903" t="s">
        <v>644</v>
      </c>
      <c r="D121" s="782" t="s">
        <v>645</v>
      </c>
      <c r="E121" s="52"/>
      <c r="F121" s="65"/>
      <c r="G121" s="597"/>
      <c r="H121" s="597"/>
      <c r="I121" s="597"/>
      <c r="J121" s="597"/>
      <c r="K121" s="597"/>
      <c r="L121" s="597"/>
      <c r="M121" s="597"/>
      <c r="N121" s="597"/>
      <c r="O121" s="597"/>
      <c r="P121" s="597"/>
      <c r="Q121" s="597"/>
      <c r="R121" s="628"/>
      <c r="S121"/>
      <c r="T121"/>
      <c r="U121"/>
      <c r="V121"/>
      <c r="W121"/>
      <c r="X121"/>
    </row>
    <row r="122" spans="2:24" s="3" customFormat="1" ht="12" customHeight="1">
      <c r="B122" s="886"/>
      <c r="C122" s="903"/>
      <c r="D122" s="208" t="s">
        <v>646</v>
      </c>
      <c r="E122" s="50" t="s">
        <v>312</v>
      </c>
      <c r="F122" s="579" t="s">
        <v>647</v>
      </c>
      <c r="G122" s="588" t="str">
        <f>IF('4_Payment'!F45="na","na",(IF('4_Payment'!F32="na","na",(IF('4_Payment'!F33="na","na",(IF('4_Payment'!F32+'4_Payment'!F33=0,"na",('4_Payment'!F45/('4_Payment'!F32+'4_Payment'!F33)))))))))</f>
        <v>na</v>
      </c>
      <c r="H122" s="588" t="str">
        <f>IF('4_Payment'!G45="na","na",(IF('4_Payment'!G32="na","na",(IF('4_Payment'!G33="na","na",(IF('4_Payment'!G32+'4_Payment'!G33=0,"na",('4_Payment'!G45/('4_Payment'!G32+'4_Payment'!G33)))))))))</f>
        <v>na</v>
      </c>
      <c r="I122" s="588" t="str">
        <f>IF('4_Payment'!H45="na","na",(IF('4_Payment'!H32="na","na",(IF('4_Payment'!H33="na","na",(IF('4_Payment'!H32+'4_Payment'!H33=0,"na",('4_Payment'!H45/('4_Payment'!H32+'4_Payment'!H33)))))))))</f>
        <v>na</v>
      </c>
      <c r="J122" s="588" t="str">
        <f>IF('4_Payment'!I45="na","na",(IF('4_Payment'!I32="na","na",(IF('4_Payment'!I33="na","na",(IF('4_Payment'!I32+'4_Payment'!I33=0,"na",('4_Payment'!I45/('4_Payment'!I32+'4_Payment'!I33)))))))))</f>
        <v>na</v>
      </c>
      <c r="K122" s="588" t="str">
        <f>IF('4_Payment'!J45="na","na",(IF('4_Payment'!J32="na","na",(IF('4_Payment'!J33="na","na",(IF('4_Payment'!J32+'4_Payment'!J33=0,"na",('4_Payment'!J45/('4_Payment'!J32+'4_Payment'!J33)))))))))</f>
        <v>na</v>
      </c>
      <c r="L122" s="588" t="str">
        <f>IF('4_Payment'!K45="na","na",(IF('4_Payment'!K32="na","na",(IF('4_Payment'!K33="na","na",(IF('4_Payment'!K32+'4_Payment'!K33=0,"na",('4_Payment'!K45/('4_Payment'!K32+'4_Payment'!K33)))))))))</f>
        <v>na</v>
      </c>
      <c r="M122" s="588" t="str">
        <f>IF('4_Payment'!L45="na","na",(IF('4_Payment'!L32="na","na",(IF('4_Payment'!L33="na","na",(IF('4_Payment'!L32+'4_Payment'!L33=0,"na",('4_Payment'!L45/('4_Payment'!L32+'4_Payment'!L33)))))))))</f>
        <v>na</v>
      </c>
      <c r="N122" s="588" t="str">
        <f>IF('4_Payment'!M45="na","na",(IF('4_Payment'!M32="na","na",(IF('4_Payment'!M33="na","na",(IF('4_Payment'!M32+'4_Payment'!M33=0,"na",('4_Payment'!M45/('4_Payment'!M32+'4_Payment'!M33)))))))))</f>
        <v>na</v>
      </c>
      <c r="O122" s="588" t="str">
        <f>IF('4_Payment'!N45="na","na",(IF('4_Payment'!N32="na","na",(IF('4_Payment'!N33="na","na",(IF('4_Payment'!N32+'4_Payment'!N33=0,"na",('4_Payment'!N45/('4_Payment'!N32+'4_Payment'!N33)))))))))</f>
        <v>na</v>
      </c>
      <c r="P122" s="588" t="str">
        <f>IF('4_Payment'!O45="na","na",(IF('4_Payment'!O32="na","na",(IF('4_Payment'!O33="na","na",(IF('4_Payment'!O32+'4_Payment'!O33=0,"na",('4_Payment'!O45/('4_Payment'!O32+'4_Payment'!O33)))))))))</f>
        <v>na</v>
      </c>
      <c r="Q122" s="588" t="str">
        <f>IF('4_Payment'!P45="na","na",(IF('4_Payment'!P32="na","na",(IF('4_Payment'!P33="na","na",(IF('4_Payment'!P32+'4_Payment'!P33=0,"na",('4_Payment'!P45/('4_Payment'!P32+'4_Payment'!P33)))))))))</f>
        <v>na</v>
      </c>
      <c r="R122" s="610" t="str">
        <f>IF('4_Payment'!Q45="na","na",(IF('4_Payment'!Q32="na","na",(IF('4_Payment'!Q33="na","na",(IF('4_Payment'!Q32+'4_Payment'!Q33=0,"na",('4_Payment'!Q45/('4_Payment'!Q32+'4_Payment'!Q33)))))))))</f>
        <v>na</v>
      </c>
    </row>
    <row r="123" spans="2:24">
      <c r="B123" s="886"/>
      <c r="C123" s="903"/>
      <c r="D123" s="208" t="s">
        <v>648</v>
      </c>
      <c r="E123" s="50" t="s">
        <v>315</v>
      </c>
      <c r="F123" s="579" t="s">
        <v>292</v>
      </c>
      <c r="G123" s="588" t="str">
        <f>IF('4_Payment'!F46="na","na",(IF('4_Payment'!F34="na","na",(IF('4_Payment'!F34=0,"na",'4_Payment'!F46/'4_Payment'!F34)))))</f>
        <v>na</v>
      </c>
      <c r="H123" s="588" t="str">
        <f>IF('4_Payment'!G46="na","na",(IF('4_Payment'!G34="na","na",(IF('4_Payment'!G34=0,"na",'4_Payment'!G46/'4_Payment'!G34)))))</f>
        <v>na</v>
      </c>
      <c r="I123" s="588" t="str">
        <f>IF('4_Payment'!H46="na","na",(IF('4_Payment'!H34="na","na",(IF('4_Payment'!H34=0,"na",'4_Payment'!H46/'4_Payment'!H34)))))</f>
        <v>na</v>
      </c>
      <c r="J123" s="588" t="str">
        <f>IF('4_Payment'!I46="na","na",(IF('4_Payment'!I34="na","na",(IF('4_Payment'!I34=0,"na",'4_Payment'!I46/'4_Payment'!I34)))))</f>
        <v>na</v>
      </c>
      <c r="K123" s="588" t="str">
        <f>IF('4_Payment'!J46="na","na",(IF('4_Payment'!J34="na","na",(IF('4_Payment'!J34=0,"na",'4_Payment'!J46/'4_Payment'!J34)))))</f>
        <v>na</v>
      </c>
      <c r="L123" s="588" t="str">
        <f>IF('4_Payment'!K46="na","na",(IF('4_Payment'!K34="na","na",(IF('4_Payment'!K34=0,"na",'4_Payment'!K46/'4_Payment'!K34)))))</f>
        <v>na</v>
      </c>
      <c r="M123" s="588" t="str">
        <f>IF('4_Payment'!L46="na","na",(IF('4_Payment'!L34="na","na",(IF('4_Payment'!L34=0,"na",'4_Payment'!L46/'4_Payment'!L34)))))</f>
        <v>na</v>
      </c>
      <c r="N123" s="588" t="str">
        <f>IF('4_Payment'!M46="na","na",(IF('4_Payment'!M34="na","na",(IF('4_Payment'!M34=0,"na",'4_Payment'!M46/'4_Payment'!M34)))))</f>
        <v>na</v>
      </c>
      <c r="O123" s="588" t="str">
        <f>IF('4_Payment'!N46="na","na",(IF('4_Payment'!N34="na","na",(IF('4_Payment'!N34=0,"na",'4_Payment'!N46/'4_Payment'!N34)))))</f>
        <v>na</v>
      </c>
      <c r="P123" s="588" t="str">
        <f>IF('4_Payment'!O46="na","na",(IF('4_Payment'!O34="na","na",(IF('4_Payment'!O34=0,"na",'4_Payment'!O46/'4_Payment'!O34)))))</f>
        <v>na</v>
      </c>
      <c r="Q123" s="588" t="str">
        <f>IF('4_Payment'!P46="na","na",(IF('4_Payment'!P34="na","na",(IF('4_Payment'!P34=0,"na",'4_Payment'!P46/'4_Payment'!P34)))))</f>
        <v>na</v>
      </c>
      <c r="R123" s="610" t="str">
        <f>IF('4_Payment'!Q46="na","na",(IF('4_Payment'!Q34="na","na",(IF('4_Payment'!Q34=0,"na",'4_Payment'!Q46/'4_Payment'!Q34)))))</f>
        <v>na</v>
      </c>
      <c r="S123"/>
      <c r="T123"/>
      <c r="U123"/>
      <c r="V123"/>
      <c r="W123"/>
      <c r="X123"/>
    </row>
    <row r="124" spans="2:24">
      <c r="B124" s="886"/>
      <c r="C124" s="903"/>
      <c r="D124" s="208" t="s">
        <v>649</v>
      </c>
      <c r="E124" s="50" t="s">
        <v>318</v>
      </c>
      <c r="F124" s="579" t="s">
        <v>650</v>
      </c>
      <c r="G124" s="588" t="str">
        <f>IF('4_Payment'!F47="na","na",(IF('4_Payment'!F35="na","na",(IF('4_Payment'!F36="na","na",(IF('4_Payment'!F35+'4_Payment'!F36=0,"na",('4_Payment'!F47/('4_Payment'!F35+'4_Payment'!F36)))))))))</f>
        <v>na</v>
      </c>
      <c r="H124" s="588" t="str">
        <f>IF('4_Payment'!G47="na","na",(IF('4_Payment'!G35="na","na",(IF('4_Payment'!G36="na","na",(IF('4_Payment'!G35+'4_Payment'!G36=0,"na",('4_Payment'!G47/('4_Payment'!G35+'4_Payment'!G36)))))))))</f>
        <v>na</v>
      </c>
      <c r="I124" s="588" t="str">
        <f>IF('4_Payment'!H47="na","na",(IF('4_Payment'!H35="na","na",(IF('4_Payment'!H36="na","na",(IF('4_Payment'!H35+'4_Payment'!H36=0,"na",('4_Payment'!H47/('4_Payment'!H35+'4_Payment'!H36)))))))))</f>
        <v>na</v>
      </c>
      <c r="J124" s="588" t="str">
        <f>IF('4_Payment'!I47="na","na",(IF('4_Payment'!I35="na","na",(IF('4_Payment'!I36="na","na",(IF('4_Payment'!I35+'4_Payment'!I36=0,"na",('4_Payment'!I47/('4_Payment'!I35+'4_Payment'!I36)))))))))</f>
        <v>na</v>
      </c>
      <c r="K124" s="588" t="str">
        <f>IF('4_Payment'!J47="na","na",(IF('4_Payment'!J35="na","na",(IF('4_Payment'!J36="na","na",(IF('4_Payment'!J35+'4_Payment'!J36=0,"na",('4_Payment'!J47/('4_Payment'!J35+'4_Payment'!J36)))))))))</f>
        <v>na</v>
      </c>
      <c r="L124" s="588" t="str">
        <f>IF('4_Payment'!K47="na","na",(IF('4_Payment'!K35="na","na",(IF('4_Payment'!K36="na","na",(IF('4_Payment'!K35+'4_Payment'!K36=0,"na",('4_Payment'!K47/('4_Payment'!K35+'4_Payment'!K36)))))))))</f>
        <v>na</v>
      </c>
      <c r="M124" s="588" t="str">
        <f>IF('4_Payment'!L47="na","na",(IF('4_Payment'!L35="na","na",(IF('4_Payment'!L36="na","na",(IF('4_Payment'!L35+'4_Payment'!L36=0,"na",('4_Payment'!L47/('4_Payment'!L35+'4_Payment'!L36)))))))))</f>
        <v>na</v>
      </c>
      <c r="N124" s="588" t="str">
        <f>IF('4_Payment'!M47="na","na",(IF('4_Payment'!M35="na","na",(IF('4_Payment'!M36="na","na",(IF('4_Payment'!M35+'4_Payment'!M36=0,"na",('4_Payment'!M47/('4_Payment'!M35+'4_Payment'!M36)))))))))</f>
        <v>na</v>
      </c>
      <c r="O124" s="588" t="str">
        <f>IF('4_Payment'!N47="na","na",(IF('4_Payment'!N35="na","na",(IF('4_Payment'!N36="na","na",(IF('4_Payment'!N35+'4_Payment'!N36=0,"na",('4_Payment'!N47/('4_Payment'!N35+'4_Payment'!N36)))))))))</f>
        <v>na</v>
      </c>
      <c r="P124" s="588" t="str">
        <f>IF('4_Payment'!O47="na","na",(IF('4_Payment'!O35="na","na",(IF('4_Payment'!O36="na","na",(IF('4_Payment'!O35+'4_Payment'!O36=0,"na",('4_Payment'!O47/('4_Payment'!O35+'4_Payment'!O36)))))))))</f>
        <v>na</v>
      </c>
      <c r="Q124" s="588" t="str">
        <f>IF('4_Payment'!P47="na","na",(IF('4_Payment'!P35="na","na",(IF('4_Payment'!P36="na","na",(IF('4_Payment'!P35+'4_Payment'!P36=0,"na",('4_Payment'!P47/('4_Payment'!P35+'4_Payment'!P36)))))))))</f>
        <v>na</v>
      </c>
      <c r="R124" s="610" t="str">
        <f>IF('4_Payment'!Q47="na","na",(IF('4_Payment'!Q35="na","na",(IF('4_Payment'!Q36="na","na",(IF('4_Payment'!Q35+'4_Payment'!Q36=0,"na",('4_Payment'!Q47/('4_Payment'!Q35+'4_Payment'!Q36)))))))))</f>
        <v>na</v>
      </c>
      <c r="S124"/>
      <c r="T124"/>
      <c r="U124"/>
      <c r="V124"/>
      <c r="W124"/>
      <c r="X124"/>
    </row>
    <row r="125" spans="2:24" ht="13.5" thickBot="1">
      <c r="B125" s="887"/>
      <c r="C125" s="904"/>
      <c r="D125" s="629" t="s">
        <v>651</v>
      </c>
      <c r="E125" s="630" t="s">
        <v>321</v>
      </c>
      <c r="F125" s="631" t="s">
        <v>652</v>
      </c>
      <c r="G125" s="604" t="str">
        <f>IF('4_Payment'!F48="na","na",(IF('4_Payment'!F37="na","na",(IF('4_Payment'!F38="na","na",(IF('4_Payment'!F37+'4_Payment'!F38=0,"na",('4_Payment'!F48/('4_Payment'!F37+'4_Payment'!F38)))))))))</f>
        <v>na</v>
      </c>
      <c r="H125" s="604" t="str">
        <f>IF('4_Payment'!G48="na","na",(IF('4_Payment'!G37="na","na",(IF('4_Payment'!G38="na","na",(IF('4_Payment'!G37+'4_Payment'!G38=0,"na",('4_Payment'!G48/('4_Payment'!G37+'4_Payment'!G38)))))))))</f>
        <v>na</v>
      </c>
      <c r="I125" s="604" t="str">
        <f>IF('4_Payment'!H48="na","na",(IF('4_Payment'!H37="na","na",(IF('4_Payment'!H38="na","na",(IF('4_Payment'!H37+'4_Payment'!H38=0,"na",('4_Payment'!H48/('4_Payment'!H37+'4_Payment'!H38)))))))))</f>
        <v>na</v>
      </c>
      <c r="J125" s="604" t="str">
        <f>IF('4_Payment'!I48="na","na",(IF('4_Payment'!I37="na","na",(IF('4_Payment'!I38="na","na",(IF('4_Payment'!I37+'4_Payment'!I38=0,"na",('4_Payment'!I48/('4_Payment'!I37+'4_Payment'!I38)))))))))</f>
        <v>na</v>
      </c>
      <c r="K125" s="604" t="str">
        <f>IF('4_Payment'!J48="na","na",(IF('4_Payment'!J37="na","na",(IF('4_Payment'!J38="na","na",(IF('4_Payment'!J37+'4_Payment'!J38=0,"na",('4_Payment'!J48/('4_Payment'!J37+'4_Payment'!J38)))))))))</f>
        <v>na</v>
      </c>
      <c r="L125" s="604" t="str">
        <f>IF('4_Payment'!K48="na","na",(IF('4_Payment'!K37="na","na",(IF('4_Payment'!K38="na","na",(IF('4_Payment'!K37+'4_Payment'!K38=0,"na",('4_Payment'!K48/('4_Payment'!K37+'4_Payment'!K38)))))))))</f>
        <v>na</v>
      </c>
      <c r="M125" s="604" t="str">
        <f>IF('4_Payment'!L48="na","na",(IF('4_Payment'!L37="na","na",(IF('4_Payment'!L38="na","na",(IF('4_Payment'!L37+'4_Payment'!L38=0,"na",('4_Payment'!L48/('4_Payment'!L37+'4_Payment'!L38)))))))))</f>
        <v>na</v>
      </c>
      <c r="N125" s="604" t="str">
        <f>IF('4_Payment'!M48="na","na",(IF('4_Payment'!M37="na","na",(IF('4_Payment'!M38="na","na",(IF('4_Payment'!M37+'4_Payment'!M38=0,"na",('4_Payment'!M48/('4_Payment'!M37+'4_Payment'!M38)))))))))</f>
        <v>na</v>
      </c>
      <c r="O125" s="604" t="str">
        <f>IF('4_Payment'!N48="na","na",(IF('4_Payment'!N37="na","na",(IF('4_Payment'!N38="na","na",(IF('4_Payment'!N37+'4_Payment'!N38=0,"na",('4_Payment'!N48/('4_Payment'!N37+'4_Payment'!N38)))))))))</f>
        <v>na</v>
      </c>
      <c r="P125" s="604" t="str">
        <f>IF('4_Payment'!O48="na","na",(IF('4_Payment'!O37="na","na",(IF('4_Payment'!O38="na","na",(IF('4_Payment'!O37+'4_Payment'!O38=0,"na",('4_Payment'!O48/('4_Payment'!O37+'4_Payment'!O38)))))))))</f>
        <v>na</v>
      </c>
      <c r="Q125" s="604" t="str">
        <f>IF('4_Payment'!P48="na","na",(IF('4_Payment'!P37="na","na",(IF('4_Payment'!P38="na","na",(IF('4_Payment'!P37+'4_Payment'!P38=0,"na",('4_Payment'!P48/('4_Payment'!P37+'4_Payment'!P38)))))))))</f>
        <v>na</v>
      </c>
      <c r="R125" s="614" t="str">
        <f>IF('4_Payment'!Q48="na","na",(IF('4_Payment'!Q37="na","na",(IF('4_Payment'!Q38="na","na",(IF('4_Payment'!Q37+'4_Payment'!Q38=0,"na",('4_Payment'!Q48/('4_Payment'!Q37+'4_Payment'!Q38)))))))))</f>
        <v>na</v>
      </c>
      <c r="S125"/>
      <c r="T125"/>
      <c r="U125"/>
      <c r="V125"/>
      <c r="W125"/>
      <c r="X125"/>
    </row>
    <row r="126" spans="2:24" ht="22.5">
      <c r="B126" s="874" t="s">
        <v>653</v>
      </c>
      <c r="C126" s="895" t="s">
        <v>654</v>
      </c>
      <c r="D126" s="783" t="s">
        <v>655</v>
      </c>
      <c r="E126" s="56"/>
      <c r="F126" s="69"/>
      <c r="G126" s="598"/>
      <c r="H126" s="598"/>
      <c r="I126" s="598"/>
      <c r="J126" s="598"/>
      <c r="K126" s="598"/>
      <c r="L126" s="598"/>
      <c r="M126" s="598"/>
      <c r="N126" s="598"/>
      <c r="O126" s="598"/>
      <c r="P126" s="598"/>
      <c r="Q126" s="598"/>
      <c r="R126" s="615"/>
      <c r="S126"/>
      <c r="T126"/>
      <c r="U126"/>
      <c r="V126"/>
      <c r="W126"/>
      <c r="X126"/>
    </row>
    <row r="127" spans="2:24">
      <c r="B127" s="875"/>
      <c r="C127" s="850"/>
      <c r="D127" s="44" t="s">
        <v>656</v>
      </c>
      <c r="E127" s="57" t="s">
        <v>352</v>
      </c>
      <c r="F127" s="68">
        <v>45</v>
      </c>
      <c r="G127" s="588">
        <f>IF('5_AR &amp; Write-off'!F21="na","na",(IF('5_AR &amp; Write-off'!F$26="na","na",(IF('5_AR &amp; Write-off'!F$26=0,0,'5_AR &amp; Write-off'!F21/'5_AR &amp; Write-off'!F$26)))))</f>
        <v>0</v>
      </c>
      <c r="H127" s="588">
        <f>IF('5_AR &amp; Write-off'!G21="na","na",(IF('5_AR &amp; Write-off'!G$26="na","na",(IF('5_AR &amp; Write-off'!G$26=0,0,'5_AR &amp; Write-off'!G21/'5_AR &amp; Write-off'!G$26)))))</f>
        <v>0</v>
      </c>
      <c r="I127" s="588">
        <f>IF('5_AR &amp; Write-off'!H21="na","na",(IF('5_AR &amp; Write-off'!H$26="na","na",(IF('5_AR &amp; Write-off'!H$26=0,0,'5_AR &amp; Write-off'!H21/'5_AR &amp; Write-off'!H$26)))))</f>
        <v>0</v>
      </c>
      <c r="J127" s="588">
        <f>IF('5_AR &amp; Write-off'!I21="na","na",(IF('5_AR &amp; Write-off'!I$26="na","na",(IF('5_AR &amp; Write-off'!I$26=0,0,'5_AR &amp; Write-off'!I21/'5_AR &amp; Write-off'!I$26)))))</f>
        <v>0</v>
      </c>
      <c r="K127" s="588">
        <f>IF('5_AR &amp; Write-off'!J21="na","na",(IF('5_AR &amp; Write-off'!J$26="na","na",(IF('5_AR &amp; Write-off'!J$26=0,0,'5_AR &amp; Write-off'!J21/'5_AR &amp; Write-off'!J$26)))))</f>
        <v>0</v>
      </c>
      <c r="L127" s="588">
        <f>IF('5_AR &amp; Write-off'!K21="na","na",(IF('5_AR &amp; Write-off'!K$26="na","na",(IF('5_AR &amp; Write-off'!K$26=0,0,'5_AR &amp; Write-off'!K21/'5_AR &amp; Write-off'!K$26)))))</f>
        <v>0</v>
      </c>
      <c r="M127" s="588">
        <f>IF('5_AR &amp; Write-off'!L21="na","na",(IF('5_AR &amp; Write-off'!L$26="na","na",(IF('5_AR &amp; Write-off'!L$26=0,0,'5_AR &amp; Write-off'!L21/'5_AR &amp; Write-off'!L$26)))))</f>
        <v>0</v>
      </c>
      <c r="N127" s="588">
        <f>IF('5_AR &amp; Write-off'!M21="na","na",(IF('5_AR &amp; Write-off'!M$26="na","na",(IF('5_AR &amp; Write-off'!M$26=0,0,'5_AR &amp; Write-off'!M21/'5_AR &amp; Write-off'!M$26)))))</f>
        <v>0</v>
      </c>
      <c r="O127" s="588">
        <f>IF('5_AR &amp; Write-off'!N21="na","na",(IF('5_AR &amp; Write-off'!N$26="na","na",(IF('5_AR &amp; Write-off'!N$26=0,0,'5_AR &amp; Write-off'!N21/'5_AR &amp; Write-off'!N$26)))))</f>
        <v>0</v>
      </c>
      <c r="P127" s="588">
        <f>IF('5_AR &amp; Write-off'!O21="na","na",(IF('5_AR &amp; Write-off'!O$26="na","na",(IF('5_AR &amp; Write-off'!O$26=0,0,'5_AR &amp; Write-off'!O21/'5_AR &amp; Write-off'!O$26)))))</f>
        <v>0</v>
      </c>
      <c r="Q127" s="588">
        <f>IF('5_AR &amp; Write-off'!P21="na","na",(IF('5_AR &amp; Write-off'!P$26="na","na",(IF('5_AR &amp; Write-off'!P$26=0,0,'5_AR &amp; Write-off'!P21/'5_AR &amp; Write-off'!P$26)))))</f>
        <v>0</v>
      </c>
      <c r="R127" s="610">
        <f>IF('5_AR &amp; Write-off'!Q21="na","na",(IF('5_AR &amp; Write-off'!Q$26="na","na",(IF('5_AR &amp; Write-off'!Q$26=0,0,'5_AR &amp; Write-off'!Q21/'5_AR &amp; Write-off'!Q$26)))))</f>
        <v>0</v>
      </c>
      <c r="S127"/>
      <c r="T127"/>
      <c r="U127"/>
      <c r="V127"/>
      <c r="W127"/>
      <c r="X127"/>
    </row>
    <row r="128" spans="2:24" ht="12.6" customHeight="1">
      <c r="B128" s="875"/>
      <c r="C128" s="850"/>
      <c r="D128" s="44" t="s">
        <v>657</v>
      </c>
      <c r="E128" s="57" t="s">
        <v>355</v>
      </c>
      <c r="F128" s="68">
        <v>45</v>
      </c>
      <c r="G128" s="588">
        <f>IF('5_AR &amp; Write-off'!F22="na","na",(IF('5_AR &amp; Write-off'!F$26="na","na",(IF('5_AR &amp; Write-off'!F$26=0,0,'5_AR &amp; Write-off'!F22/'5_AR &amp; Write-off'!F$26)))))</f>
        <v>0</v>
      </c>
      <c r="H128" s="588">
        <f>IF('5_AR &amp; Write-off'!G22="na","na",(IF('5_AR &amp; Write-off'!G$26="na","na",(IF('5_AR &amp; Write-off'!G$26=0,0,'5_AR &amp; Write-off'!G22/'5_AR &amp; Write-off'!G$26)))))</f>
        <v>0</v>
      </c>
      <c r="I128" s="588">
        <f>IF('5_AR &amp; Write-off'!H22="na","na",(IF('5_AR &amp; Write-off'!H$26="na","na",(IF('5_AR &amp; Write-off'!H$26=0,0,'5_AR &amp; Write-off'!H22/'5_AR &amp; Write-off'!H$26)))))</f>
        <v>0</v>
      </c>
      <c r="J128" s="588">
        <f>IF('5_AR &amp; Write-off'!I22="na","na",(IF('5_AR &amp; Write-off'!I$26="na","na",(IF('5_AR &amp; Write-off'!I$26=0,0,'5_AR &amp; Write-off'!I22/'5_AR &amp; Write-off'!I$26)))))</f>
        <v>0</v>
      </c>
      <c r="K128" s="588">
        <f>IF('5_AR &amp; Write-off'!J22="na","na",(IF('5_AR &amp; Write-off'!J$26="na","na",(IF('5_AR &amp; Write-off'!J$26=0,0,'5_AR &amp; Write-off'!J22/'5_AR &amp; Write-off'!J$26)))))</f>
        <v>0</v>
      </c>
      <c r="L128" s="588">
        <f>IF('5_AR &amp; Write-off'!K22="na","na",(IF('5_AR &amp; Write-off'!K$26="na","na",(IF('5_AR &amp; Write-off'!K$26=0,0,'5_AR &amp; Write-off'!K22/'5_AR &amp; Write-off'!K$26)))))</f>
        <v>0</v>
      </c>
      <c r="M128" s="588">
        <f>IF('5_AR &amp; Write-off'!L22="na","na",(IF('5_AR &amp; Write-off'!L$26="na","na",(IF('5_AR &amp; Write-off'!L$26=0,0,'5_AR &amp; Write-off'!L22/'5_AR &amp; Write-off'!L$26)))))</f>
        <v>0</v>
      </c>
      <c r="N128" s="588">
        <f>IF('5_AR &amp; Write-off'!M22="na","na",(IF('5_AR &amp; Write-off'!M$26="na","na",(IF('5_AR &amp; Write-off'!M$26=0,0,'5_AR &amp; Write-off'!M22/'5_AR &amp; Write-off'!M$26)))))</f>
        <v>0</v>
      </c>
      <c r="O128" s="588">
        <f>IF('5_AR &amp; Write-off'!N22="na","na",(IF('5_AR &amp; Write-off'!N$26="na","na",(IF('5_AR &amp; Write-off'!N$26=0,0,'5_AR &amp; Write-off'!N22/'5_AR &amp; Write-off'!N$26)))))</f>
        <v>0</v>
      </c>
      <c r="P128" s="588">
        <f>IF('5_AR &amp; Write-off'!O22="na","na",(IF('5_AR &amp; Write-off'!O$26="na","na",(IF('5_AR &amp; Write-off'!O$26=0,0,'5_AR &amp; Write-off'!O22/'5_AR &amp; Write-off'!O$26)))))</f>
        <v>0</v>
      </c>
      <c r="Q128" s="588">
        <f>IF('5_AR &amp; Write-off'!P22="na","na",(IF('5_AR &amp; Write-off'!P$26="na","na",(IF('5_AR &amp; Write-off'!P$26=0,0,'5_AR &amp; Write-off'!P22/'5_AR &amp; Write-off'!P$26)))))</f>
        <v>0</v>
      </c>
      <c r="R128" s="610">
        <f>IF('5_AR &amp; Write-off'!Q22="na","na",(IF('5_AR &amp; Write-off'!Q$26="na","na",(IF('5_AR &amp; Write-off'!Q$26=0,0,'5_AR &amp; Write-off'!Q22/'5_AR &amp; Write-off'!Q$26)))))</f>
        <v>0</v>
      </c>
      <c r="S128"/>
      <c r="T128"/>
      <c r="U128"/>
      <c r="V128"/>
      <c r="W128"/>
      <c r="X128"/>
    </row>
    <row r="129" spans="2:24" s="8" customFormat="1" ht="12.75" customHeight="1">
      <c r="B129" s="875"/>
      <c r="C129" s="850"/>
      <c r="D129" s="44" t="s">
        <v>658</v>
      </c>
      <c r="E129" s="57" t="s">
        <v>357</v>
      </c>
      <c r="F129" s="68">
        <v>45</v>
      </c>
      <c r="G129" s="588">
        <f>IF('5_AR &amp; Write-off'!F23="na","na",(IF('5_AR &amp; Write-off'!F$26="na","na",(IF('5_AR &amp; Write-off'!F$26=0,0,'5_AR &amp; Write-off'!F23/'5_AR &amp; Write-off'!F$26)))))</f>
        <v>0</v>
      </c>
      <c r="H129" s="588">
        <f>IF('5_AR &amp; Write-off'!G23="na","na",(IF('5_AR &amp; Write-off'!G$26="na","na",(IF('5_AR &amp; Write-off'!G$26=0,0,'5_AR &amp; Write-off'!G23/'5_AR &amp; Write-off'!G$26)))))</f>
        <v>0</v>
      </c>
      <c r="I129" s="588">
        <f>IF('5_AR &amp; Write-off'!H23="na","na",(IF('5_AR &amp; Write-off'!H$26="na","na",(IF('5_AR &amp; Write-off'!H$26=0,0,'5_AR &amp; Write-off'!H23/'5_AR &amp; Write-off'!H$26)))))</f>
        <v>0</v>
      </c>
      <c r="J129" s="588">
        <f>IF('5_AR &amp; Write-off'!I23="na","na",(IF('5_AR &amp; Write-off'!I$26="na","na",(IF('5_AR &amp; Write-off'!I$26=0,0,'5_AR &amp; Write-off'!I23/'5_AR &amp; Write-off'!I$26)))))</f>
        <v>0</v>
      </c>
      <c r="K129" s="588">
        <f>IF('5_AR &amp; Write-off'!J23="na","na",(IF('5_AR &amp; Write-off'!J$26="na","na",(IF('5_AR &amp; Write-off'!J$26=0,0,'5_AR &amp; Write-off'!J23/'5_AR &amp; Write-off'!J$26)))))</f>
        <v>0</v>
      </c>
      <c r="L129" s="588">
        <f>IF('5_AR &amp; Write-off'!K23="na","na",(IF('5_AR &amp; Write-off'!K$26="na","na",(IF('5_AR &amp; Write-off'!K$26=0,0,'5_AR &amp; Write-off'!K23/'5_AR &amp; Write-off'!K$26)))))</f>
        <v>0</v>
      </c>
      <c r="M129" s="588">
        <f>IF('5_AR &amp; Write-off'!L23="na","na",(IF('5_AR &amp; Write-off'!L$26="na","na",(IF('5_AR &amp; Write-off'!L$26=0,0,'5_AR &amp; Write-off'!L23/'5_AR &amp; Write-off'!L$26)))))</f>
        <v>0</v>
      </c>
      <c r="N129" s="588">
        <f>IF('5_AR &amp; Write-off'!M23="na","na",(IF('5_AR &amp; Write-off'!M$26="na","na",(IF('5_AR &amp; Write-off'!M$26=0,0,'5_AR &amp; Write-off'!M23/'5_AR &amp; Write-off'!M$26)))))</f>
        <v>0</v>
      </c>
      <c r="O129" s="588">
        <f>IF('5_AR &amp; Write-off'!N23="na","na",(IF('5_AR &amp; Write-off'!N$26="na","na",(IF('5_AR &amp; Write-off'!N$26=0,0,'5_AR &amp; Write-off'!N23/'5_AR &amp; Write-off'!N$26)))))</f>
        <v>0</v>
      </c>
      <c r="P129" s="588">
        <f>IF('5_AR &amp; Write-off'!O23="na","na",(IF('5_AR &amp; Write-off'!O$26="na","na",(IF('5_AR &amp; Write-off'!O$26=0,0,'5_AR &amp; Write-off'!O23/'5_AR &amp; Write-off'!O$26)))))</f>
        <v>0</v>
      </c>
      <c r="Q129" s="588">
        <f>IF('5_AR &amp; Write-off'!P23="na","na",(IF('5_AR &amp; Write-off'!P$26="na","na",(IF('5_AR &amp; Write-off'!P$26=0,0,'5_AR &amp; Write-off'!P23/'5_AR &amp; Write-off'!P$26)))))</f>
        <v>0</v>
      </c>
      <c r="R129" s="610">
        <f>IF('5_AR &amp; Write-off'!Q23="na","na",(IF('5_AR &amp; Write-off'!Q$26="na","na",(IF('5_AR &amp; Write-off'!Q$26=0,0,'5_AR &amp; Write-off'!Q23/'5_AR &amp; Write-off'!Q$26)))))</f>
        <v>0</v>
      </c>
    </row>
    <row r="130" spans="2:24">
      <c r="B130" s="875"/>
      <c r="C130" s="850"/>
      <c r="D130" s="44" t="s">
        <v>659</v>
      </c>
      <c r="E130" s="57" t="s">
        <v>359</v>
      </c>
      <c r="F130" s="68">
        <v>45</v>
      </c>
      <c r="G130" s="588">
        <f>IF('5_AR &amp; Write-off'!F24="na","na",(IF('5_AR &amp; Write-off'!F$26="na","na",(IF('5_AR &amp; Write-off'!F$26=0,0,'5_AR &amp; Write-off'!F24/'5_AR &amp; Write-off'!F$26)))))</f>
        <v>0</v>
      </c>
      <c r="H130" s="588">
        <f>IF('5_AR &amp; Write-off'!G24="na","na",(IF('5_AR &amp; Write-off'!G$26="na","na",(IF('5_AR &amp; Write-off'!G$26=0,0,'5_AR &amp; Write-off'!G24/'5_AR &amp; Write-off'!G$26)))))</f>
        <v>0</v>
      </c>
      <c r="I130" s="588">
        <f>IF('5_AR &amp; Write-off'!H24="na","na",(IF('5_AR &amp; Write-off'!H$26="na","na",(IF('5_AR &amp; Write-off'!H$26=0,0,'5_AR &amp; Write-off'!H24/'5_AR &amp; Write-off'!H$26)))))</f>
        <v>0</v>
      </c>
      <c r="J130" s="588">
        <f>IF('5_AR &amp; Write-off'!I24="na","na",(IF('5_AR &amp; Write-off'!I$26="na","na",(IF('5_AR &amp; Write-off'!I$26=0,0,'5_AR &amp; Write-off'!I24/'5_AR &amp; Write-off'!I$26)))))</f>
        <v>0</v>
      </c>
      <c r="K130" s="588">
        <f>IF('5_AR &amp; Write-off'!J24="na","na",(IF('5_AR &amp; Write-off'!J$26="na","na",(IF('5_AR &amp; Write-off'!J$26=0,0,'5_AR &amp; Write-off'!J24/'5_AR &amp; Write-off'!J$26)))))</f>
        <v>0</v>
      </c>
      <c r="L130" s="588">
        <f>IF('5_AR &amp; Write-off'!K24="na","na",(IF('5_AR &amp; Write-off'!K$26="na","na",(IF('5_AR &amp; Write-off'!K$26=0,0,'5_AR &amp; Write-off'!K24/'5_AR &amp; Write-off'!K$26)))))</f>
        <v>0</v>
      </c>
      <c r="M130" s="588">
        <f>IF('5_AR &amp; Write-off'!L24="na","na",(IF('5_AR &amp; Write-off'!L$26="na","na",(IF('5_AR &amp; Write-off'!L$26=0,0,'5_AR &amp; Write-off'!L24/'5_AR &amp; Write-off'!L$26)))))</f>
        <v>0</v>
      </c>
      <c r="N130" s="588">
        <f>IF('5_AR &amp; Write-off'!M24="na","na",(IF('5_AR &amp; Write-off'!M$26="na","na",(IF('5_AR &amp; Write-off'!M$26=0,0,'5_AR &amp; Write-off'!M24/'5_AR &amp; Write-off'!M$26)))))</f>
        <v>0</v>
      </c>
      <c r="O130" s="588">
        <f>IF('5_AR &amp; Write-off'!N24="na","na",(IF('5_AR &amp; Write-off'!N$26="na","na",(IF('5_AR &amp; Write-off'!N$26=0,0,'5_AR &amp; Write-off'!N24/'5_AR &amp; Write-off'!N$26)))))</f>
        <v>0</v>
      </c>
      <c r="P130" s="588">
        <f>IF('5_AR &amp; Write-off'!O24="na","na",(IF('5_AR &amp; Write-off'!O$26="na","na",(IF('5_AR &amp; Write-off'!O$26=0,0,'5_AR &amp; Write-off'!O24/'5_AR &amp; Write-off'!O$26)))))</f>
        <v>0</v>
      </c>
      <c r="Q130" s="588">
        <f>IF('5_AR &amp; Write-off'!P24="na","na",(IF('5_AR &amp; Write-off'!P$26="na","na",(IF('5_AR &amp; Write-off'!P$26=0,0,'5_AR &amp; Write-off'!P24/'5_AR &amp; Write-off'!P$26)))))</f>
        <v>0</v>
      </c>
      <c r="R130" s="610">
        <f>IF('5_AR &amp; Write-off'!Q24="na","na",(IF('5_AR &amp; Write-off'!Q$26="na","na",(IF('5_AR &amp; Write-off'!Q$26=0,0,'5_AR &amp; Write-off'!Q24/'5_AR &amp; Write-off'!Q$26)))))</f>
        <v>0</v>
      </c>
      <c r="S130"/>
      <c r="T130"/>
      <c r="U130"/>
      <c r="V130"/>
      <c r="W130"/>
      <c r="X130"/>
    </row>
    <row r="131" spans="2:24">
      <c r="B131" s="875"/>
      <c r="C131" s="851"/>
      <c r="D131" s="40" t="s">
        <v>660</v>
      </c>
      <c r="E131" s="58" t="s">
        <v>361</v>
      </c>
      <c r="F131" s="66">
        <v>45</v>
      </c>
      <c r="G131" s="588">
        <f>IF('5_AR &amp; Write-off'!F25="na","na",(IF('5_AR &amp; Write-off'!F$26="na","na",(IF('5_AR &amp; Write-off'!F$26=0,0,'5_AR &amp; Write-off'!F25/'5_AR &amp; Write-off'!F$26)))))</f>
        <v>0</v>
      </c>
      <c r="H131" s="588">
        <f>IF('5_AR &amp; Write-off'!G25="na","na",(IF('5_AR &amp; Write-off'!G$26="na","na",(IF('5_AR &amp; Write-off'!G$26=0,0,'5_AR &amp; Write-off'!G25/'5_AR &amp; Write-off'!G$26)))))</f>
        <v>0</v>
      </c>
      <c r="I131" s="588">
        <f>IF('5_AR &amp; Write-off'!H25="na","na",(IF('5_AR &amp; Write-off'!H$26="na","na",(IF('5_AR &amp; Write-off'!H$26=0,0,'5_AR &amp; Write-off'!H25/'5_AR &amp; Write-off'!H$26)))))</f>
        <v>0</v>
      </c>
      <c r="J131" s="588">
        <f>IF('5_AR &amp; Write-off'!I25="na","na",(IF('5_AR &amp; Write-off'!I$26="na","na",(IF('5_AR &amp; Write-off'!I$26=0,0,'5_AR &amp; Write-off'!I25/'5_AR &amp; Write-off'!I$26)))))</f>
        <v>0</v>
      </c>
      <c r="K131" s="588">
        <f>IF('5_AR &amp; Write-off'!J25="na","na",(IF('5_AR &amp; Write-off'!J$26="na","na",(IF('5_AR &amp; Write-off'!J$26=0,0,'5_AR &amp; Write-off'!J25/'5_AR &amp; Write-off'!J$26)))))</f>
        <v>0</v>
      </c>
      <c r="L131" s="588">
        <f>IF('5_AR &amp; Write-off'!K25="na","na",(IF('5_AR &amp; Write-off'!K$26="na","na",(IF('5_AR &amp; Write-off'!K$26=0,0,'5_AR &amp; Write-off'!K25/'5_AR &amp; Write-off'!K$26)))))</f>
        <v>0</v>
      </c>
      <c r="M131" s="588">
        <f>IF('5_AR &amp; Write-off'!L25="na","na",(IF('5_AR &amp; Write-off'!L$26="na","na",(IF('5_AR &amp; Write-off'!L$26=0,0,'5_AR &amp; Write-off'!L25/'5_AR &amp; Write-off'!L$26)))))</f>
        <v>0</v>
      </c>
      <c r="N131" s="588">
        <f>IF('5_AR &amp; Write-off'!M25="na","na",(IF('5_AR &amp; Write-off'!M$26="na","na",(IF('5_AR &amp; Write-off'!M$26=0,0,'5_AR &amp; Write-off'!M25/'5_AR &amp; Write-off'!M$26)))))</f>
        <v>0</v>
      </c>
      <c r="O131" s="588">
        <f>IF('5_AR &amp; Write-off'!N25="na","na",(IF('5_AR &amp; Write-off'!N$26="na","na",(IF('5_AR &amp; Write-off'!N$26=0,0,'5_AR &amp; Write-off'!N25/'5_AR &amp; Write-off'!N$26)))))</f>
        <v>0</v>
      </c>
      <c r="P131" s="588">
        <f>IF('5_AR &amp; Write-off'!O25="na","na",(IF('5_AR &amp; Write-off'!O$26="na","na",(IF('5_AR &amp; Write-off'!O$26=0,0,'5_AR &amp; Write-off'!O25/'5_AR &amp; Write-off'!O$26)))))</f>
        <v>0</v>
      </c>
      <c r="Q131" s="588">
        <f>IF('5_AR &amp; Write-off'!P25="na","na",(IF('5_AR &amp; Write-off'!P$26="na","na",(IF('5_AR &amp; Write-off'!P$26=0,0,'5_AR &amp; Write-off'!P25/'5_AR &amp; Write-off'!P$26)))))</f>
        <v>0</v>
      </c>
      <c r="R131" s="610">
        <f>IF('5_AR &amp; Write-off'!Q25="na","na",(IF('5_AR &amp; Write-off'!Q$26="na","na",(IF('5_AR &amp; Write-off'!Q$26=0,0,'5_AR &amp; Write-off'!Q25/'5_AR &amp; Write-off'!Q$26)))))</f>
        <v>0</v>
      </c>
      <c r="S131"/>
      <c r="T131"/>
      <c r="U131"/>
      <c r="V131"/>
      <c r="W131"/>
      <c r="X131"/>
    </row>
    <row r="132" spans="2:24" ht="22.5">
      <c r="B132" s="875"/>
      <c r="C132" s="849" t="s">
        <v>661</v>
      </c>
      <c r="D132" s="415" t="s">
        <v>662</v>
      </c>
      <c r="E132" s="54"/>
      <c r="F132" s="67"/>
      <c r="G132" s="599"/>
      <c r="H132" s="599"/>
      <c r="I132" s="599"/>
      <c r="J132" s="599"/>
      <c r="K132" s="599"/>
      <c r="L132" s="599"/>
      <c r="M132" s="599"/>
      <c r="N132" s="599"/>
      <c r="O132" s="599"/>
      <c r="P132" s="599"/>
      <c r="Q132" s="599"/>
      <c r="R132" s="617"/>
      <c r="S132"/>
      <c r="T132"/>
      <c r="U132"/>
      <c r="V132"/>
      <c r="W132"/>
      <c r="X132"/>
    </row>
    <row r="133" spans="2:24">
      <c r="B133" s="875"/>
      <c r="C133" s="850"/>
      <c r="D133" s="44" t="s">
        <v>656</v>
      </c>
      <c r="E133" s="57" t="s">
        <v>338</v>
      </c>
      <c r="F133" s="68">
        <v>43</v>
      </c>
      <c r="G133" s="588">
        <f>IF('5_AR &amp; Write-off'!F14="na","na",(IF('5_AR &amp; Write-off'!F$19="na","na",(IF('5_AR &amp; Write-off'!F$19=0,0,'5_AR &amp; Write-off'!F14/'5_AR &amp; Write-off'!F$19)))))</f>
        <v>0</v>
      </c>
      <c r="H133" s="588">
        <f>IF('5_AR &amp; Write-off'!G14="na","na",(IF('5_AR &amp; Write-off'!G$19="na","na",(IF('5_AR &amp; Write-off'!G$19=0,0,'5_AR &amp; Write-off'!G14/'5_AR &amp; Write-off'!G$19)))))</f>
        <v>0</v>
      </c>
      <c r="I133" s="588">
        <f>IF('5_AR &amp; Write-off'!H14="na","na",(IF('5_AR &amp; Write-off'!H$19="na","na",(IF('5_AR &amp; Write-off'!H$19=0,0,'5_AR &amp; Write-off'!H14/'5_AR &amp; Write-off'!H$19)))))</f>
        <v>0</v>
      </c>
      <c r="J133" s="588">
        <f>IF('5_AR &amp; Write-off'!I14="na","na",(IF('5_AR &amp; Write-off'!I$19="na","na",(IF('5_AR &amp; Write-off'!I$19=0,0,'5_AR &amp; Write-off'!I14/'5_AR &amp; Write-off'!I$19)))))</f>
        <v>0</v>
      </c>
      <c r="K133" s="588">
        <f>IF('5_AR &amp; Write-off'!J14="na","na",(IF('5_AR &amp; Write-off'!J$19="na","na",(IF('5_AR &amp; Write-off'!J$19=0,0,'5_AR &amp; Write-off'!J14/'5_AR &amp; Write-off'!J$19)))))</f>
        <v>0</v>
      </c>
      <c r="L133" s="588">
        <f>IF('5_AR &amp; Write-off'!K14="na","na",(IF('5_AR &amp; Write-off'!K$19="na","na",(IF('5_AR &amp; Write-off'!K$19=0,0,'5_AR &amp; Write-off'!K14/'5_AR &amp; Write-off'!K$19)))))</f>
        <v>0</v>
      </c>
      <c r="M133" s="588">
        <f>IF('5_AR &amp; Write-off'!L14="na","na",(IF('5_AR &amp; Write-off'!L$19="na","na",(IF('5_AR &amp; Write-off'!L$19=0,0,'5_AR &amp; Write-off'!L14/'5_AR &amp; Write-off'!L$19)))))</f>
        <v>0</v>
      </c>
      <c r="N133" s="588">
        <f>IF('5_AR &amp; Write-off'!M14="na","na",(IF('5_AR &amp; Write-off'!M$19="na","na",(IF('5_AR &amp; Write-off'!M$19=0,0,'5_AR &amp; Write-off'!M14/'5_AR &amp; Write-off'!M$19)))))</f>
        <v>0</v>
      </c>
      <c r="O133" s="588">
        <f>IF('5_AR &amp; Write-off'!N14="na","na",(IF('5_AR &amp; Write-off'!N$19="na","na",(IF('5_AR &amp; Write-off'!N$19=0,0,'5_AR &amp; Write-off'!N14/'5_AR &amp; Write-off'!N$19)))))</f>
        <v>0</v>
      </c>
      <c r="P133" s="588">
        <f>IF('5_AR &amp; Write-off'!O14="na","na",(IF('5_AR &amp; Write-off'!O$19="na","na",(IF('5_AR &amp; Write-off'!O$19=0,0,'5_AR &amp; Write-off'!O14/'5_AR &amp; Write-off'!O$19)))))</f>
        <v>0</v>
      </c>
      <c r="Q133" s="588">
        <f>IF('5_AR &amp; Write-off'!P14="na","na",(IF('5_AR &amp; Write-off'!P$19="na","na",(IF('5_AR &amp; Write-off'!P$19=0,0,'5_AR &amp; Write-off'!P14/'5_AR &amp; Write-off'!P$19)))))</f>
        <v>0</v>
      </c>
      <c r="R133" s="610">
        <f>IF('5_AR &amp; Write-off'!Q14="na","na",(IF('5_AR &amp; Write-off'!Q$19="na","na",(IF('5_AR &amp; Write-off'!Q$19=0,0,'5_AR &amp; Write-off'!Q14/'5_AR &amp; Write-off'!Q$19)))))</f>
        <v>0</v>
      </c>
      <c r="S133"/>
      <c r="T133"/>
      <c r="U133"/>
      <c r="V133"/>
      <c r="W133"/>
      <c r="X133"/>
    </row>
    <row r="134" spans="2:24">
      <c r="B134" s="875"/>
      <c r="C134" s="850"/>
      <c r="D134" s="44" t="s">
        <v>657</v>
      </c>
      <c r="E134" s="57" t="s">
        <v>341</v>
      </c>
      <c r="F134" s="68">
        <v>43</v>
      </c>
      <c r="G134" s="588">
        <f>IF('5_AR &amp; Write-off'!F15="na","na",(IF('5_AR &amp; Write-off'!F$19="na","na",(IF('5_AR &amp; Write-off'!F$19=0,0,'5_AR &amp; Write-off'!F15/'5_AR &amp; Write-off'!F$19)))))</f>
        <v>0</v>
      </c>
      <c r="H134" s="588">
        <f>IF('5_AR &amp; Write-off'!G15="na","na",(IF('5_AR &amp; Write-off'!G$19="na","na",(IF('5_AR &amp; Write-off'!G$19=0,0,'5_AR &amp; Write-off'!G15/'5_AR &amp; Write-off'!G$19)))))</f>
        <v>0</v>
      </c>
      <c r="I134" s="588">
        <f>IF('5_AR &amp; Write-off'!H15="na","na",(IF('5_AR &amp; Write-off'!H$19="na","na",(IF('5_AR &amp; Write-off'!H$19=0,0,'5_AR &amp; Write-off'!H15/'5_AR &amp; Write-off'!H$19)))))</f>
        <v>0</v>
      </c>
      <c r="J134" s="588">
        <f>IF('5_AR &amp; Write-off'!I15="na","na",(IF('5_AR &amp; Write-off'!I$19="na","na",(IF('5_AR &amp; Write-off'!I$19=0,0,'5_AR &amp; Write-off'!I15/'5_AR &amp; Write-off'!I$19)))))</f>
        <v>0</v>
      </c>
      <c r="K134" s="588">
        <f>IF('5_AR &amp; Write-off'!J15="na","na",(IF('5_AR &amp; Write-off'!J$19="na","na",(IF('5_AR &amp; Write-off'!J$19=0,0,'5_AR &amp; Write-off'!J15/'5_AR &amp; Write-off'!J$19)))))</f>
        <v>0</v>
      </c>
      <c r="L134" s="588">
        <f>IF('5_AR &amp; Write-off'!K15="na","na",(IF('5_AR &amp; Write-off'!K$19="na","na",(IF('5_AR &amp; Write-off'!K$19=0,0,'5_AR &amp; Write-off'!K15/'5_AR &amp; Write-off'!K$19)))))</f>
        <v>0</v>
      </c>
      <c r="M134" s="588">
        <f>IF('5_AR &amp; Write-off'!L15="na","na",(IF('5_AR &amp; Write-off'!L$19="na","na",(IF('5_AR &amp; Write-off'!L$19=0,0,'5_AR &amp; Write-off'!L15/'5_AR &amp; Write-off'!L$19)))))</f>
        <v>0</v>
      </c>
      <c r="N134" s="588">
        <f>IF('5_AR &amp; Write-off'!M15="na","na",(IF('5_AR &amp; Write-off'!M$19="na","na",(IF('5_AR &amp; Write-off'!M$19=0,0,'5_AR &amp; Write-off'!M15/'5_AR &amp; Write-off'!M$19)))))</f>
        <v>0</v>
      </c>
      <c r="O134" s="588">
        <f>IF('5_AR &amp; Write-off'!N15="na","na",(IF('5_AR &amp; Write-off'!N$19="na","na",(IF('5_AR &amp; Write-off'!N$19=0,0,'5_AR &amp; Write-off'!N15/'5_AR &amp; Write-off'!N$19)))))</f>
        <v>0</v>
      </c>
      <c r="P134" s="588">
        <f>IF('5_AR &amp; Write-off'!O15="na","na",(IF('5_AR &amp; Write-off'!O$19="na","na",(IF('5_AR &amp; Write-off'!O$19=0,0,'5_AR &amp; Write-off'!O15/'5_AR &amp; Write-off'!O$19)))))</f>
        <v>0</v>
      </c>
      <c r="Q134" s="588">
        <f>IF('5_AR &amp; Write-off'!P15="na","na",(IF('5_AR &amp; Write-off'!P$19="na","na",(IF('5_AR &amp; Write-off'!P$19=0,0,'5_AR &amp; Write-off'!P15/'5_AR &amp; Write-off'!P$19)))))</f>
        <v>0</v>
      </c>
      <c r="R134" s="610">
        <f>IF('5_AR &amp; Write-off'!Q15="na","na",(IF('5_AR &amp; Write-off'!Q$19="na","na",(IF('5_AR &amp; Write-off'!Q$19=0,0,'5_AR &amp; Write-off'!Q15/'5_AR &amp; Write-off'!Q$19)))))</f>
        <v>0</v>
      </c>
      <c r="S134"/>
      <c r="T134"/>
      <c r="U134"/>
      <c r="V134"/>
      <c r="W134"/>
      <c r="X134"/>
    </row>
    <row r="135" spans="2:24">
      <c r="B135" s="875"/>
      <c r="C135" s="850"/>
      <c r="D135" s="44" t="s">
        <v>658</v>
      </c>
      <c r="E135" s="57" t="s">
        <v>343</v>
      </c>
      <c r="F135" s="68">
        <v>43</v>
      </c>
      <c r="G135" s="588">
        <f>IF('5_AR &amp; Write-off'!F16="na","na",(IF('5_AR &amp; Write-off'!F$19="na","na",(IF('5_AR &amp; Write-off'!F$19=0,0,'5_AR &amp; Write-off'!F16/'5_AR &amp; Write-off'!F$19)))))</f>
        <v>0</v>
      </c>
      <c r="H135" s="588">
        <f>IF('5_AR &amp; Write-off'!G16="na","na",(IF('5_AR &amp; Write-off'!G$19="na","na",(IF('5_AR &amp; Write-off'!G$19=0,0,'5_AR &amp; Write-off'!G16/'5_AR &amp; Write-off'!G$19)))))</f>
        <v>0</v>
      </c>
      <c r="I135" s="588">
        <f>IF('5_AR &amp; Write-off'!H16="na","na",(IF('5_AR &amp; Write-off'!H$19="na","na",(IF('5_AR &amp; Write-off'!H$19=0,0,'5_AR &amp; Write-off'!H16/'5_AR &amp; Write-off'!H$19)))))</f>
        <v>0</v>
      </c>
      <c r="J135" s="588">
        <f>IF('5_AR &amp; Write-off'!I16="na","na",(IF('5_AR &amp; Write-off'!I$19="na","na",(IF('5_AR &amp; Write-off'!I$19=0,0,'5_AR &amp; Write-off'!I16/'5_AR &amp; Write-off'!I$19)))))</f>
        <v>0</v>
      </c>
      <c r="K135" s="588">
        <f>IF('5_AR &amp; Write-off'!J16="na","na",(IF('5_AR &amp; Write-off'!J$19="na","na",(IF('5_AR &amp; Write-off'!J$19=0,0,'5_AR &amp; Write-off'!J16/'5_AR &amp; Write-off'!J$19)))))</f>
        <v>0</v>
      </c>
      <c r="L135" s="588">
        <f>IF('5_AR &amp; Write-off'!K16="na","na",(IF('5_AR &amp; Write-off'!K$19="na","na",(IF('5_AR &amp; Write-off'!K$19=0,0,'5_AR &amp; Write-off'!K16/'5_AR &amp; Write-off'!K$19)))))</f>
        <v>0</v>
      </c>
      <c r="M135" s="588">
        <f>IF('5_AR &amp; Write-off'!L16="na","na",(IF('5_AR &amp; Write-off'!L$19="na","na",(IF('5_AR &amp; Write-off'!L$19=0,0,'5_AR &amp; Write-off'!L16/'5_AR &amp; Write-off'!L$19)))))</f>
        <v>0</v>
      </c>
      <c r="N135" s="588">
        <f>IF('5_AR &amp; Write-off'!M16="na","na",(IF('5_AR &amp; Write-off'!M$19="na","na",(IF('5_AR &amp; Write-off'!M$19=0,0,'5_AR &amp; Write-off'!M16/'5_AR &amp; Write-off'!M$19)))))</f>
        <v>0</v>
      </c>
      <c r="O135" s="588">
        <f>IF('5_AR &amp; Write-off'!N16="na","na",(IF('5_AR &amp; Write-off'!N$19="na","na",(IF('5_AR &amp; Write-off'!N$19=0,0,'5_AR &amp; Write-off'!N16/'5_AR &amp; Write-off'!N$19)))))</f>
        <v>0</v>
      </c>
      <c r="P135" s="588">
        <f>IF('5_AR &amp; Write-off'!O16="na","na",(IF('5_AR &amp; Write-off'!O$19="na","na",(IF('5_AR &amp; Write-off'!O$19=0,0,'5_AR &amp; Write-off'!O16/'5_AR &amp; Write-off'!O$19)))))</f>
        <v>0</v>
      </c>
      <c r="Q135" s="588">
        <f>IF('5_AR &amp; Write-off'!P16="na","na",(IF('5_AR &amp; Write-off'!P$19="na","na",(IF('5_AR &amp; Write-off'!P$19=0,0,'5_AR &amp; Write-off'!P16/'5_AR &amp; Write-off'!P$19)))))</f>
        <v>0</v>
      </c>
      <c r="R135" s="610">
        <f>IF('5_AR &amp; Write-off'!Q16="na","na",(IF('5_AR &amp; Write-off'!Q$19="na","na",(IF('5_AR &amp; Write-off'!Q$19=0,0,'5_AR &amp; Write-off'!Q16/'5_AR &amp; Write-off'!Q$19)))))</f>
        <v>0</v>
      </c>
      <c r="S135"/>
      <c r="T135"/>
      <c r="U135"/>
      <c r="V135"/>
      <c r="W135"/>
      <c r="X135"/>
    </row>
    <row r="136" spans="2:24">
      <c r="B136" s="875"/>
      <c r="C136" s="850"/>
      <c r="D136" s="44" t="s">
        <v>659</v>
      </c>
      <c r="E136" s="57" t="s">
        <v>345</v>
      </c>
      <c r="F136" s="68">
        <v>43</v>
      </c>
      <c r="G136" s="588">
        <f>IF('5_AR &amp; Write-off'!F17="na","na",(IF('5_AR &amp; Write-off'!F$19="na","na",(IF('5_AR &amp; Write-off'!F$19=0,0,'5_AR &amp; Write-off'!F17/'5_AR &amp; Write-off'!F$19)))))</f>
        <v>0</v>
      </c>
      <c r="H136" s="588">
        <f>IF('5_AR &amp; Write-off'!G17="na","na",(IF('5_AR &amp; Write-off'!G$19="na","na",(IF('5_AR &amp; Write-off'!G$19=0,0,'5_AR &amp; Write-off'!G17/'5_AR &amp; Write-off'!G$19)))))</f>
        <v>0</v>
      </c>
      <c r="I136" s="588">
        <f>IF('5_AR &amp; Write-off'!H17="na","na",(IF('5_AR &amp; Write-off'!H$19="na","na",(IF('5_AR &amp; Write-off'!H$19=0,0,'5_AR &amp; Write-off'!H17/'5_AR &amp; Write-off'!H$19)))))</f>
        <v>0</v>
      </c>
      <c r="J136" s="588">
        <f>IF('5_AR &amp; Write-off'!I17="na","na",(IF('5_AR &amp; Write-off'!I$19="na","na",(IF('5_AR &amp; Write-off'!I$19=0,0,'5_AR &amp; Write-off'!I17/'5_AR &amp; Write-off'!I$19)))))</f>
        <v>0</v>
      </c>
      <c r="K136" s="588">
        <f>IF('5_AR &amp; Write-off'!J17="na","na",(IF('5_AR &amp; Write-off'!J$19="na","na",(IF('5_AR &amp; Write-off'!J$19=0,0,'5_AR &amp; Write-off'!J17/'5_AR &amp; Write-off'!J$19)))))</f>
        <v>0</v>
      </c>
      <c r="L136" s="588">
        <f>IF('5_AR &amp; Write-off'!K17="na","na",(IF('5_AR &amp; Write-off'!K$19="na","na",(IF('5_AR &amp; Write-off'!K$19=0,0,'5_AR &amp; Write-off'!K17/'5_AR &amp; Write-off'!K$19)))))</f>
        <v>0</v>
      </c>
      <c r="M136" s="588">
        <f>IF('5_AR &amp; Write-off'!L17="na","na",(IF('5_AR &amp; Write-off'!L$19="na","na",(IF('5_AR &amp; Write-off'!L$19=0,0,'5_AR &amp; Write-off'!L17/'5_AR &amp; Write-off'!L$19)))))</f>
        <v>0</v>
      </c>
      <c r="N136" s="588">
        <f>IF('5_AR &amp; Write-off'!M17="na","na",(IF('5_AR &amp; Write-off'!M$19="na","na",(IF('5_AR &amp; Write-off'!M$19=0,0,'5_AR &amp; Write-off'!M17/'5_AR &amp; Write-off'!M$19)))))</f>
        <v>0</v>
      </c>
      <c r="O136" s="588">
        <f>IF('5_AR &amp; Write-off'!N17="na","na",(IF('5_AR &amp; Write-off'!N$19="na","na",(IF('5_AR &amp; Write-off'!N$19=0,0,'5_AR &amp; Write-off'!N17/'5_AR &amp; Write-off'!N$19)))))</f>
        <v>0</v>
      </c>
      <c r="P136" s="588">
        <f>IF('5_AR &amp; Write-off'!O17="na","na",(IF('5_AR &amp; Write-off'!O$19="na","na",(IF('5_AR &amp; Write-off'!O$19=0,0,'5_AR &amp; Write-off'!O17/'5_AR &amp; Write-off'!O$19)))))</f>
        <v>0</v>
      </c>
      <c r="Q136" s="588">
        <f>IF('5_AR &amp; Write-off'!P17="na","na",(IF('5_AR &amp; Write-off'!P$19="na","na",(IF('5_AR &amp; Write-off'!P$19=0,0,'5_AR &amp; Write-off'!P17/'5_AR &amp; Write-off'!P$19)))))</f>
        <v>0</v>
      </c>
      <c r="R136" s="610">
        <f>IF('5_AR &amp; Write-off'!Q17="na","na",(IF('5_AR &amp; Write-off'!Q$19="na","na",(IF('5_AR &amp; Write-off'!Q$19=0,0,'5_AR &amp; Write-off'!Q17/'5_AR &amp; Write-off'!Q$19)))))</f>
        <v>0</v>
      </c>
      <c r="S136"/>
      <c r="T136"/>
      <c r="U136"/>
      <c r="V136"/>
      <c r="W136"/>
      <c r="X136"/>
    </row>
    <row r="137" spans="2:24">
      <c r="B137" s="875"/>
      <c r="C137" s="851"/>
      <c r="D137" s="40" t="s">
        <v>660</v>
      </c>
      <c r="E137" s="58" t="s">
        <v>347</v>
      </c>
      <c r="F137" s="66">
        <v>43</v>
      </c>
      <c r="G137" s="588">
        <f>IF('5_AR &amp; Write-off'!F18="na","na",(IF('5_AR &amp; Write-off'!F$19="na","na",(IF('5_AR &amp; Write-off'!F$19=0,0,'5_AR &amp; Write-off'!F18/'5_AR &amp; Write-off'!F$19)))))</f>
        <v>0</v>
      </c>
      <c r="H137" s="588">
        <f>IF('5_AR &amp; Write-off'!G18="na","na",(IF('5_AR &amp; Write-off'!G$19="na","na",(IF('5_AR &amp; Write-off'!G$19=0,0,'5_AR &amp; Write-off'!G18/'5_AR &amp; Write-off'!G$19)))))</f>
        <v>0</v>
      </c>
      <c r="I137" s="588">
        <f>IF('5_AR &amp; Write-off'!H18="na","na",(IF('5_AR &amp; Write-off'!H$19="na","na",(IF('5_AR &amp; Write-off'!H$19=0,0,'5_AR &amp; Write-off'!H18/'5_AR &amp; Write-off'!H$19)))))</f>
        <v>0</v>
      </c>
      <c r="J137" s="588">
        <f>IF('5_AR &amp; Write-off'!I18="na","na",(IF('5_AR &amp; Write-off'!I$19="na","na",(IF('5_AR &amp; Write-off'!I$19=0,0,'5_AR &amp; Write-off'!I18/'5_AR &amp; Write-off'!I$19)))))</f>
        <v>0</v>
      </c>
      <c r="K137" s="588">
        <f>IF('5_AR &amp; Write-off'!J18="na","na",(IF('5_AR &amp; Write-off'!J$19="na","na",(IF('5_AR &amp; Write-off'!J$19=0,0,'5_AR &amp; Write-off'!J18/'5_AR &amp; Write-off'!J$19)))))</f>
        <v>0</v>
      </c>
      <c r="L137" s="588">
        <f>IF('5_AR &amp; Write-off'!K18="na","na",(IF('5_AR &amp; Write-off'!K$19="na","na",(IF('5_AR &amp; Write-off'!K$19=0,0,'5_AR &amp; Write-off'!K18/'5_AR &amp; Write-off'!K$19)))))</f>
        <v>0</v>
      </c>
      <c r="M137" s="588">
        <f>IF('5_AR &amp; Write-off'!L18="na","na",(IF('5_AR &amp; Write-off'!L$19="na","na",(IF('5_AR &amp; Write-off'!L$19=0,0,'5_AR &amp; Write-off'!L18/'5_AR &amp; Write-off'!L$19)))))</f>
        <v>0</v>
      </c>
      <c r="N137" s="588">
        <f>IF('5_AR &amp; Write-off'!M18="na","na",(IF('5_AR &amp; Write-off'!M$19="na","na",(IF('5_AR &amp; Write-off'!M$19=0,0,'5_AR &amp; Write-off'!M18/'5_AR &amp; Write-off'!M$19)))))</f>
        <v>0</v>
      </c>
      <c r="O137" s="588">
        <f>IF('5_AR &amp; Write-off'!N18="na","na",(IF('5_AR &amp; Write-off'!N$19="na","na",(IF('5_AR &amp; Write-off'!N$19=0,0,'5_AR &amp; Write-off'!N18/'5_AR &amp; Write-off'!N$19)))))</f>
        <v>0</v>
      </c>
      <c r="P137" s="588">
        <f>IF('5_AR &amp; Write-off'!O18="na","na",(IF('5_AR &amp; Write-off'!O$19="na","na",(IF('5_AR &amp; Write-off'!O$19=0,0,'5_AR &amp; Write-off'!O18/'5_AR &amp; Write-off'!O$19)))))</f>
        <v>0</v>
      </c>
      <c r="Q137" s="588">
        <f>IF('5_AR &amp; Write-off'!P18="na","na",(IF('5_AR &amp; Write-off'!P$19="na","na",(IF('5_AR &amp; Write-off'!P$19=0,0,'5_AR &amp; Write-off'!P18/'5_AR &amp; Write-off'!P$19)))))</f>
        <v>0</v>
      </c>
      <c r="R137" s="610">
        <f>IF('5_AR &amp; Write-off'!Q18="na","na",(IF('5_AR &amp; Write-off'!Q$19="na","na",(IF('5_AR &amp; Write-off'!Q$19=0,0,'5_AR &amp; Write-off'!Q18/'5_AR &amp; Write-off'!Q$19)))))</f>
        <v>0</v>
      </c>
      <c r="S137"/>
      <c r="T137"/>
      <c r="U137"/>
      <c r="V137"/>
      <c r="W137"/>
      <c r="X137"/>
    </row>
    <row r="138" spans="2:24">
      <c r="B138" s="875"/>
      <c r="C138" s="63" t="s">
        <v>663</v>
      </c>
      <c r="D138" s="2" t="s">
        <v>664</v>
      </c>
      <c r="E138" s="896" t="s">
        <v>665</v>
      </c>
      <c r="F138" s="897"/>
      <c r="G138" s="588" t="str">
        <f t="shared" ref="G138" si="0">G228</f>
        <v>na</v>
      </c>
      <c r="H138" s="588" t="str">
        <f t="shared" ref="H138:M139" si="1">H228</f>
        <v>na</v>
      </c>
      <c r="I138" s="588" t="str">
        <f t="shared" si="1"/>
        <v>na</v>
      </c>
      <c r="J138" s="588" t="str">
        <f t="shared" si="1"/>
        <v>na</v>
      </c>
      <c r="K138" s="588" t="str">
        <f t="shared" si="1"/>
        <v>na</v>
      </c>
      <c r="L138" s="588" t="str">
        <f t="shared" si="1"/>
        <v>na</v>
      </c>
      <c r="M138" s="588" t="str">
        <f t="shared" si="1"/>
        <v>na</v>
      </c>
      <c r="N138" s="588" t="str">
        <f t="shared" ref="N138:R138" si="2">N228</f>
        <v>na</v>
      </c>
      <c r="O138" s="588" t="str">
        <f t="shared" si="2"/>
        <v>na</v>
      </c>
      <c r="P138" s="588" t="str">
        <f t="shared" si="2"/>
        <v>na</v>
      </c>
      <c r="Q138" s="588" t="str">
        <f t="shared" si="2"/>
        <v>na</v>
      </c>
      <c r="R138" s="610" t="str">
        <f t="shared" si="2"/>
        <v>na</v>
      </c>
      <c r="S138"/>
      <c r="T138"/>
      <c r="U138"/>
      <c r="V138"/>
      <c r="W138"/>
      <c r="X138"/>
    </row>
    <row r="139" spans="2:24" hidden="1">
      <c r="B139" s="875"/>
      <c r="C139" s="63" t="s">
        <v>666</v>
      </c>
      <c r="D139" s="2" t="s">
        <v>667</v>
      </c>
      <c r="E139" s="896" t="s">
        <v>668</v>
      </c>
      <c r="F139" s="897"/>
      <c r="G139" s="600"/>
      <c r="H139" s="600"/>
      <c r="I139" s="600"/>
      <c r="J139" s="600">
        <f t="shared" si="1"/>
        <v>0</v>
      </c>
      <c r="K139" s="600">
        <f t="shared" si="1"/>
        <v>0</v>
      </c>
      <c r="L139" s="600">
        <f t="shared" si="1"/>
        <v>0</v>
      </c>
      <c r="M139" s="600">
        <f t="shared" si="1"/>
        <v>0</v>
      </c>
      <c r="N139" s="600">
        <f t="shared" ref="N139:R139" si="3">N229</f>
        <v>0</v>
      </c>
      <c r="O139" s="600">
        <f t="shared" si="3"/>
        <v>0</v>
      </c>
      <c r="P139" s="600">
        <f t="shared" si="3"/>
        <v>0</v>
      </c>
      <c r="Q139" s="600">
        <f t="shared" si="3"/>
        <v>0</v>
      </c>
      <c r="R139" s="622">
        <f t="shared" si="3"/>
        <v>0</v>
      </c>
      <c r="S139"/>
      <c r="T139"/>
      <c r="U139"/>
      <c r="V139"/>
      <c r="W139"/>
      <c r="X139"/>
    </row>
    <row r="140" spans="2:24">
      <c r="B140" s="875"/>
      <c r="C140" s="846" t="s">
        <v>669</v>
      </c>
      <c r="D140" s="415" t="s">
        <v>670</v>
      </c>
      <c r="E140" s="36"/>
      <c r="F140" s="70"/>
      <c r="G140" s="590"/>
      <c r="H140" s="590"/>
      <c r="I140" s="590"/>
      <c r="J140" s="590"/>
      <c r="K140" s="590"/>
      <c r="L140" s="590"/>
      <c r="M140" s="590"/>
      <c r="N140" s="590"/>
      <c r="O140" s="590"/>
      <c r="P140" s="590"/>
      <c r="Q140" s="590"/>
      <c r="R140" s="623"/>
      <c r="S140"/>
      <c r="T140"/>
      <c r="U140"/>
      <c r="V140"/>
      <c r="W140"/>
      <c r="X140"/>
    </row>
    <row r="141" spans="2:24">
      <c r="B141" s="875"/>
      <c r="C141" s="847"/>
      <c r="D141" s="165" t="s">
        <v>656</v>
      </c>
      <c r="E141" s="166" t="s">
        <v>338</v>
      </c>
      <c r="F141" s="167" t="s">
        <v>671</v>
      </c>
      <c r="G141" s="601"/>
      <c r="H141" s="624" t="str">
        <f>IF('5_AR &amp; Write-off'!G14="na","na",(IF('5_AR &amp; Write-off'!F14="na","na",(IF('5_AR &amp; Write-off'!G14=0,"na",IF('5_AR &amp; Write-off'!F14=0,"na",'5_AR &amp; Write-off'!G14/'5_AR &amp; Write-off'!F14))))))</f>
        <v>na</v>
      </c>
      <c r="I141" s="624" t="str">
        <f>IF('5_AR &amp; Write-off'!H14="na","na",(IF('5_AR &amp; Write-off'!G14="na","na",(IF('5_AR &amp; Write-off'!H14=0,"na",IF('5_AR &amp; Write-off'!G14=0,"na",'5_AR &amp; Write-off'!H14/'5_AR &amp; Write-off'!G14))))))</f>
        <v>na</v>
      </c>
      <c r="J141" s="624" t="str">
        <f>IF('5_AR &amp; Write-off'!I14="na","na",(IF('5_AR &amp; Write-off'!H14="na","na",(IF('5_AR &amp; Write-off'!I14=0,"na",IF('5_AR &amp; Write-off'!H14=0,"na",'5_AR &amp; Write-off'!I14/'5_AR &amp; Write-off'!H14))))))</f>
        <v>na</v>
      </c>
      <c r="K141" s="624" t="str">
        <f>IF('5_AR &amp; Write-off'!J14="na","na",(IF('5_AR &amp; Write-off'!I14="na","na",(IF('5_AR &amp; Write-off'!J14=0,"na",IF('5_AR &amp; Write-off'!I14=0,"na",'5_AR &amp; Write-off'!J14/'5_AR &amp; Write-off'!I14))))))</f>
        <v>na</v>
      </c>
      <c r="L141" s="624" t="str">
        <f>IF('5_AR &amp; Write-off'!K14="na","na",(IF('5_AR &amp; Write-off'!J14="na","na",(IF('5_AR &amp; Write-off'!K14=0,"na",IF('5_AR &amp; Write-off'!J14=0,"na",'5_AR &amp; Write-off'!K14/'5_AR &amp; Write-off'!J14))))))</f>
        <v>na</v>
      </c>
      <c r="M141" s="624" t="str">
        <f>IF('5_AR &amp; Write-off'!L14="na","na",(IF('5_AR &amp; Write-off'!K14="na","na",(IF('5_AR &amp; Write-off'!L14=0,"na",IF('5_AR &amp; Write-off'!K14=0,"na",'5_AR &amp; Write-off'!L14/'5_AR &amp; Write-off'!K14))))))</f>
        <v>na</v>
      </c>
      <c r="N141" s="624" t="str">
        <f>IF('5_AR &amp; Write-off'!M14="na","na",(IF('5_AR &amp; Write-off'!L14="na","na",(IF('5_AR &amp; Write-off'!M14=0,"na",IF('5_AR &amp; Write-off'!L14=0,"na",'5_AR &amp; Write-off'!M14/'5_AR &amp; Write-off'!L14))))))</f>
        <v>na</v>
      </c>
      <c r="O141" s="624" t="str">
        <f>IF('5_AR &amp; Write-off'!N14="na","na",(IF('5_AR &amp; Write-off'!M14="na","na",(IF('5_AR &amp; Write-off'!N14=0,"na",IF('5_AR &amp; Write-off'!M14=0,"na",'5_AR &amp; Write-off'!N14/'5_AR &amp; Write-off'!M14))))))</f>
        <v>na</v>
      </c>
      <c r="P141" s="624" t="str">
        <f>IF('5_AR &amp; Write-off'!O14="na","na",(IF('5_AR &amp; Write-off'!N14="na","na",(IF('5_AR &amp; Write-off'!O14=0,"na",IF('5_AR &amp; Write-off'!N14=0,"na",'5_AR &amp; Write-off'!O14/'5_AR &amp; Write-off'!N14))))))</f>
        <v>na</v>
      </c>
      <c r="Q141" s="624" t="str">
        <f>IF('5_AR &amp; Write-off'!P14="na","na",(IF('5_AR &amp; Write-off'!O14="na","na",(IF('5_AR &amp; Write-off'!P14=0,"na",IF('5_AR &amp; Write-off'!O14=0,"na",'5_AR &amp; Write-off'!P14/'5_AR &amp; Write-off'!O14))))))</f>
        <v>na</v>
      </c>
      <c r="R141" s="624" t="str">
        <f>IF('5_AR &amp; Write-off'!Q14="na","na",(IF('5_AR &amp; Write-off'!P14="na","na",(IF('5_AR &amp; Write-off'!Q14=0,"na",IF('5_AR &amp; Write-off'!P14=0,"na",'5_AR &amp; Write-off'!Q14/'5_AR &amp; Write-off'!P14))))))</f>
        <v>na</v>
      </c>
      <c r="S141"/>
      <c r="T141"/>
      <c r="U141"/>
      <c r="V141"/>
      <c r="W141"/>
      <c r="X141"/>
    </row>
    <row r="142" spans="2:24" ht="22.5" customHeight="1">
      <c r="B142" s="875"/>
      <c r="C142" s="847"/>
      <c r="D142" s="44" t="s">
        <v>657</v>
      </c>
      <c r="E142" s="166" t="s">
        <v>341</v>
      </c>
      <c r="F142" s="167" t="s">
        <v>671</v>
      </c>
      <c r="G142" s="601"/>
      <c r="H142" s="624" t="str">
        <f>IF('5_AR &amp; Write-off'!G15="na","na",(IF('5_AR &amp; Write-off'!F14="na","na",(IF('5_AR &amp; Write-off'!G15=0,"na",IF('5_AR &amp; Write-off'!F14=0,"na",'5_AR &amp; Write-off'!G15/'5_AR &amp; Write-off'!F14))))))</f>
        <v>na</v>
      </c>
      <c r="I142" s="624" t="str">
        <f>IF('5_AR &amp; Write-off'!H15="na","na",(IF('5_AR &amp; Write-off'!G14="na","na",(IF('5_AR &amp; Write-off'!H15=0,"na",IF('5_AR &amp; Write-off'!G14=0,"na",'5_AR &amp; Write-off'!H15/'5_AR &amp; Write-off'!G14))))))</f>
        <v>na</v>
      </c>
      <c r="J142" s="624" t="str">
        <f>IF('5_AR &amp; Write-off'!I15="na","na",(IF('5_AR &amp; Write-off'!H14="na","na",(IF('5_AR &amp; Write-off'!I15=0,"na",IF('5_AR &amp; Write-off'!H14=0,"na",'5_AR &amp; Write-off'!I15/'5_AR &amp; Write-off'!H14))))))</f>
        <v>na</v>
      </c>
      <c r="K142" s="624" t="str">
        <f>IF('5_AR &amp; Write-off'!J15="na","na",(IF('5_AR &amp; Write-off'!I14="na","na",(IF('5_AR &amp; Write-off'!J15=0,"na",IF('5_AR &amp; Write-off'!I14=0,"na",'5_AR &amp; Write-off'!J15/'5_AR &amp; Write-off'!I14))))))</f>
        <v>na</v>
      </c>
      <c r="L142" s="624" t="str">
        <f>IF('5_AR &amp; Write-off'!K15="na","na",(IF('5_AR &amp; Write-off'!J14="na","na",(IF('5_AR &amp; Write-off'!K15=0,"na",IF('5_AR &amp; Write-off'!J14=0,"na",'5_AR &amp; Write-off'!K15/'5_AR &amp; Write-off'!J14))))))</f>
        <v>na</v>
      </c>
      <c r="M142" s="624" t="str">
        <f>IF('5_AR &amp; Write-off'!L15="na","na",(IF('5_AR &amp; Write-off'!K14="na","na",(IF('5_AR &amp; Write-off'!L15=0,"na",IF('5_AR &amp; Write-off'!K14=0,"na",'5_AR &amp; Write-off'!L15/'5_AR &amp; Write-off'!K14))))))</f>
        <v>na</v>
      </c>
      <c r="N142" s="624" t="str">
        <f>IF('5_AR &amp; Write-off'!M15="na","na",(IF('5_AR &amp; Write-off'!L14="na","na",(IF('5_AR &amp; Write-off'!M15=0,"na",IF('5_AR &amp; Write-off'!L14=0,"na",'5_AR &amp; Write-off'!M15/'5_AR &amp; Write-off'!L14))))))</f>
        <v>na</v>
      </c>
      <c r="O142" s="624" t="str">
        <f>IF('5_AR &amp; Write-off'!N15="na","na",(IF('5_AR &amp; Write-off'!M14="na","na",(IF('5_AR &amp; Write-off'!N15=0,"na",IF('5_AR &amp; Write-off'!M14=0,"na",'5_AR &amp; Write-off'!N15/'5_AR &amp; Write-off'!M14))))))</f>
        <v>na</v>
      </c>
      <c r="P142" s="624" t="str">
        <f>IF('5_AR &amp; Write-off'!O15="na","na",(IF('5_AR &amp; Write-off'!N14="na","na",(IF('5_AR &amp; Write-off'!O15=0,"na",IF('5_AR &amp; Write-off'!N14=0,"na",'5_AR &amp; Write-off'!O15/'5_AR &amp; Write-off'!N14))))))</f>
        <v>na</v>
      </c>
      <c r="Q142" s="624" t="str">
        <f>IF('5_AR &amp; Write-off'!P15="na","na",(IF('5_AR &amp; Write-off'!O14="na","na",(IF('5_AR &amp; Write-off'!P15=0,"na",IF('5_AR &amp; Write-off'!O14=0,"na",'5_AR &amp; Write-off'!P15/'5_AR &amp; Write-off'!O14))))))</f>
        <v>na</v>
      </c>
      <c r="R142" s="624" t="str">
        <f>IF('5_AR &amp; Write-off'!Q15="na","na",(IF('5_AR &amp; Write-off'!P14="na","na",(IF('5_AR &amp; Write-off'!Q15=0,"na",IF('5_AR &amp; Write-off'!P14=0,"na",'5_AR &amp; Write-off'!Q15/'5_AR &amp; Write-off'!P14))))))</f>
        <v>na</v>
      </c>
      <c r="S142"/>
      <c r="T142"/>
      <c r="U142"/>
      <c r="V142"/>
      <c r="W142"/>
      <c r="X142"/>
    </row>
    <row r="143" spans="2:24" ht="22.5" customHeight="1">
      <c r="B143" s="875"/>
      <c r="C143" s="847"/>
      <c r="D143" s="44" t="s">
        <v>658</v>
      </c>
      <c r="E143" s="166" t="s">
        <v>343</v>
      </c>
      <c r="F143" s="167" t="s">
        <v>672</v>
      </c>
      <c r="G143" s="601"/>
      <c r="H143" s="624" t="str">
        <f>IF('5_AR &amp; Write-off'!G16="na","na",(IF('5_AR &amp; Write-off'!F15="na","na",(IF('5_AR &amp; Write-off'!G16=0,"na",IF('5_AR &amp; Write-off'!F15=0,"na",'5_AR &amp; Write-off'!G16/'5_AR &amp; Write-off'!F15))))))</f>
        <v>na</v>
      </c>
      <c r="I143" s="624" t="str">
        <f>IF('5_AR &amp; Write-off'!H16="na","na",(IF('5_AR &amp; Write-off'!G15="na","na",(IF('5_AR &amp; Write-off'!H16=0,"na",IF('5_AR &amp; Write-off'!G15=0,"na",'5_AR &amp; Write-off'!H16/'5_AR &amp; Write-off'!G15))))))</f>
        <v>na</v>
      </c>
      <c r="J143" s="624" t="str">
        <f>IF('5_AR &amp; Write-off'!I16="na","na",(IF('5_AR &amp; Write-off'!H15="na","na",(IF('5_AR &amp; Write-off'!I16=0,"na",IF('5_AR &amp; Write-off'!H15=0,"na",'5_AR &amp; Write-off'!I16/'5_AR &amp; Write-off'!H15))))))</f>
        <v>na</v>
      </c>
      <c r="K143" s="624" t="str">
        <f>IF('5_AR &amp; Write-off'!J16="na","na",(IF('5_AR &amp; Write-off'!I15="na","na",(IF('5_AR &amp; Write-off'!J16=0,"na",IF('5_AR &amp; Write-off'!I15=0,"na",'5_AR &amp; Write-off'!J16/'5_AR &amp; Write-off'!I15))))))</f>
        <v>na</v>
      </c>
      <c r="L143" s="624" t="str">
        <f>IF('5_AR &amp; Write-off'!K16="na","na",(IF('5_AR &amp; Write-off'!J15="na","na",(IF('5_AR &amp; Write-off'!K16=0,"na",IF('5_AR &amp; Write-off'!J15=0,"na",'5_AR &amp; Write-off'!K16/'5_AR &amp; Write-off'!J15))))))</f>
        <v>na</v>
      </c>
      <c r="M143" s="624" t="str">
        <f>IF('5_AR &amp; Write-off'!L16="na","na",(IF('5_AR &amp; Write-off'!K15="na","na",(IF('5_AR &amp; Write-off'!L16=0,"na",IF('5_AR &amp; Write-off'!K15=0,"na",'5_AR &amp; Write-off'!L16/'5_AR &amp; Write-off'!K15))))))</f>
        <v>na</v>
      </c>
      <c r="N143" s="624" t="str">
        <f>IF('5_AR &amp; Write-off'!M16="na","na",(IF('5_AR &amp; Write-off'!L15="na","na",(IF('5_AR &amp; Write-off'!M16=0,"na",IF('5_AR &amp; Write-off'!L15=0,"na",'5_AR &amp; Write-off'!M16/'5_AR &amp; Write-off'!L15))))))</f>
        <v>na</v>
      </c>
      <c r="O143" s="624" t="str">
        <f>IF('5_AR &amp; Write-off'!N16="na","na",(IF('5_AR &amp; Write-off'!M15="na","na",(IF('5_AR &amp; Write-off'!N16=0,"na",IF('5_AR &amp; Write-off'!M15=0,"na",'5_AR &amp; Write-off'!N16/'5_AR &amp; Write-off'!M15))))))</f>
        <v>na</v>
      </c>
      <c r="P143" s="624" t="str">
        <f>IF('5_AR &amp; Write-off'!O16="na","na",(IF('5_AR &amp; Write-off'!N15="na","na",(IF('5_AR &amp; Write-off'!O16=0,"na",IF('5_AR &amp; Write-off'!N15=0,"na",'5_AR &amp; Write-off'!O16/'5_AR &amp; Write-off'!N15))))))</f>
        <v>na</v>
      </c>
      <c r="Q143" s="624" t="str">
        <f>IF('5_AR &amp; Write-off'!P16="na","na",(IF('5_AR &amp; Write-off'!O15="na","na",(IF('5_AR &amp; Write-off'!P16=0,"na",IF('5_AR &amp; Write-off'!O15=0,"na",'5_AR &amp; Write-off'!P16/'5_AR &amp; Write-off'!O15))))))</f>
        <v>na</v>
      </c>
      <c r="R143" s="624" t="str">
        <f>IF('5_AR &amp; Write-off'!Q16="na","na",(IF('5_AR &amp; Write-off'!P15="na","na",(IF('5_AR &amp; Write-off'!Q16=0,"na",IF('5_AR &amp; Write-off'!P15=0,"na",'5_AR &amp; Write-off'!Q16/'5_AR &amp; Write-off'!P15))))))</f>
        <v>na</v>
      </c>
      <c r="S143"/>
      <c r="T143"/>
      <c r="U143"/>
      <c r="V143"/>
      <c r="W143"/>
      <c r="X143"/>
    </row>
    <row r="144" spans="2:24" ht="22.5" customHeight="1">
      <c r="B144" s="875"/>
      <c r="C144" s="847"/>
      <c r="D144" s="44" t="s">
        <v>659</v>
      </c>
      <c r="E144" s="166" t="s">
        <v>345</v>
      </c>
      <c r="F144" s="167" t="s">
        <v>673</v>
      </c>
      <c r="G144" s="601"/>
      <c r="H144" s="624" t="str">
        <f>IF('5_AR &amp; Write-off'!G17="na","na",(IF('5_AR &amp; Write-off'!F16="na","na",(IF('5_AR &amp; Write-off'!G17=0,"na",IF('5_AR &amp; Write-off'!F16=0,"na",'5_AR &amp; Write-off'!G17/'5_AR &amp; Write-off'!F16))))))</f>
        <v>na</v>
      </c>
      <c r="I144" s="624" t="str">
        <f>IF('5_AR &amp; Write-off'!H17="na","na",(IF('5_AR &amp; Write-off'!G16="na","na",(IF('5_AR &amp; Write-off'!H17=0,"na",IF('5_AR &amp; Write-off'!G16=0,"na",'5_AR &amp; Write-off'!H17/'5_AR &amp; Write-off'!G16))))))</f>
        <v>na</v>
      </c>
      <c r="J144" s="624" t="str">
        <f>IF('5_AR &amp; Write-off'!I17="na","na",(IF('5_AR &amp; Write-off'!H16="na","na",(IF('5_AR &amp; Write-off'!I17=0,"na",IF('5_AR &amp; Write-off'!H16=0,"na",'5_AR &amp; Write-off'!I17/'5_AR &amp; Write-off'!H16))))))</f>
        <v>na</v>
      </c>
      <c r="K144" s="624" t="str">
        <f>IF('5_AR &amp; Write-off'!J17="na","na",(IF('5_AR &amp; Write-off'!I16="na","na",(IF('5_AR &amp; Write-off'!J17=0,"na",IF('5_AR &amp; Write-off'!I16=0,"na",'5_AR &amp; Write-off'!J17/'5_AR &amp; Write-off'!I16))))))</f>
        <v>na</v>
      </c>
      <c r="L144" s="624" t="str">
        <f>IF('5_AR &amp; Write-off'!K17="na","na",(IF('5_AR &amp; Write-off'!J16="na","na",(IF('5_AR &amp; Write-off'!K17=0,"na",IF('5_AR &amp; Write-off'!J16=0,"na",'5_AR &amp; Write-off'!K17/'5_AR &amp; Write-off'!J16))))))</f>
        <v>na</v>
      </c>
      <c r="M144" s="624" t="str">
        <f>IF('5_AR &amp; Write-off'!L17="na","na",(IF('5_AR &amp; Write-off'!K16="na","na",(IF('5_AR &amp; Write-off'!L17=0,"na",IF('5_AR &amp; Write-off'!K16=0,"na",'5_AR &amp; Write-off'!L17/'5_AR &amp; Write-off'!K16))))))</f>
        <v>na</v>
      </c>
      <c r="N144" s="624" t="str">
        <f>IF('5_AR &amp; Write-off'!M17="na","na",(IF('5_AR &amp; Write-off'!L16="na","na",(IF('5_AR &amp; Write-off'!M17=0,"na",IF('5_AR &amp; Write-off'!L16=0,"na",'5_AR &amp; Write-off'!M17/'5_AR &amp; Write-off'!L16))))))</f>
        <v>na</v>
      </c>
      <c r="O144" s="624" t="str">
        <f>IF('5_AR &amp; Write-off'!N17="na","na",(IF('5_AR &amp; Write-off'!M16="na","na",(IF('5_AR &amp; Write-off'!N17=0,"na",IF('5_AR &amp; Write-off'!M16=0,"na",'5_AR &amp; Write-off'!N17/'5_AR &amp; Write-off'!M16))))))</f>
        <v>na</v>
      </c>
      <c r="P144" s="624" t="str">
        <f>IF('5_AR &amp; Write-off'!O17="na","na",(IF('5_AR &amp; Write-off'!N16="na","na",(IF('5_AR &amp; Write-off'!O17=0,"na",IF('5_AR &amp; Write-off'!N16=0,"na",'5_AR &amp; Write-off'!O17/'5_AR &amp; Write-off'!N16))))))</f>
        <v>na</v>
      </c>
      <c r="Q144" s="624" t="str">
        <f>IF('5_AR &amp; Write-off'!P17="na","na",(IF('5_AR &amp; Write-off'!O16="na","na",(IF('5_AR &amp; Write-off'!P17=0,"na",IF('5_AR &amp; Write-off'!O16=0,"na",'5_AR &amp; Write-off'!P17/'5_AR &amp; Write-off'!O16))))))</f>
        <v>na</v>
      </c>
      <c r="R144" s="624" t="str">
        <f>IF('5_AR &amp; Write-off'!Q17="na","na",(IF('5_AR &amp; Write-off'!P16="na","na",(IF('5_AR &amp; Write-off'!Q17=0,"na",IF('5_AR &amp; Write-off'!P16=0,"na",'5_AR &amp; Write-off'!Q17/'5_AR &amp; Write-off'!P16))))))</f>
        <v>na</v>
      </c>
      <c r="S144"/>
      <c r="T144"/>
      <c r="U144"/>
      <c r="V144"/>
      <c r="W144"/>
      <c r="X144"/>
    </row>
    <row r="145" spans="2:24" ht="22.5" customHeight="1">
      <c r="B145" s="875"/>
      <c r="C145" s="848"/>
      <c r="D145" s="40" t="s">
        <v>660</v>
      </c>
      <c r="E145" s="166" t="s">
        <v>347</v>
      </c>
      <c r="F145" s="167" t="s">
        <v>674</v>
      </c>
      <c r="G145" s="601"/>
      <c r="H145" s="624" t="str">
        <f>IF('5_AR &amp; Write-off'!G18="na","na",(IF('5_AR &amp; Write-off'!F17="na","na",(IF('5_AR &amp; Write-off'!G18=0,"na",IF('5_AR &amp; Write-off'!F17=0,"na",'5_AR &amp; Write-off'!G18/'5_AR &amp; Write-off'!F17))))))</f>
        <v>na</v>
      </c>
      <c r="I145" s="624" t="str">
        <f>IF('5_AR &amp; Write-off'!H18="na","na",(IF('5_AR &amp; Write-off'!G17="na","na",(IF('5_AR &amp; Write-off'!H18=0,"na",IF('5_AR &amp; Write-off'!G17=0,"na",'5_AR &amp; Write-off'!H18/'5_AR &amp; Write-off'!G17))))))</f>
        <v>na</v>
      </c>
      <c r="J145" s="624" t="str">
        <f>IF('5_AR &amp; Write-off'!I18="na","na",(IF('5_AR &amp; Write-off'!H17="na","na",(IF('5_AR &amp; Write-off'!I18=0,"na",IF('5_AR &amp; Write-off'!H17=0,"na",'5_AR &amp; Write-off'!I18/'5_AR &amp; Write-off'!H17))))))</f>
        <v>na</v>
      </c>
      <c r="K145" s="624" t="str">
        <f>IF('5_AR &amp; Write-off'!J18="na","na",(IF('5_AR &amp; Write-off'!I17="na","na",(IF('5_AR &amp; Write-off'!J18=0,"na",IF('5_AR &amp; Write-off'!I17=0,"na",'5_AR &amp; Write-off'!J18/'5_AR &amp; Write-off'!I17))))))</f>
        <v>na</v>
      </c>
      <c r="L145" s="624" t="str">
        <f>IF('5_AR &amp; Write-off'!K18="na","na",(IF('5_AR &amp; Write-off'!J17="na","na",(IF('5_AR &amp; Write-off'!K18=0,"na",IF('5_AR &amp; Write-off'!J17=0,"na",'5_AR &amp; Write-off'!K18/'5_AR &amp; Write-off'!J17))))))</f>
        <v>na</v>
      </c>
      <c r="M145" s="624" t="str">
        <f>IF('5_AR &amp; Write-off'!L18="na","na",(IF('5_AR &amp; Write-off'!K17="na","na",(IF('5_AR &amp; Write-off'!L18=0,"na",IF('5_AR &amp; Write-off'!K17=0,"na",'5_AR &amp; Write-off'!L18/'5_AR &amp; Write-off'!K17))))))</f>
        <v>na</v>
      </c>
      <c r="N145" s="624" t="str">
        <f>IF('5_AR &amp; Write-off'!M18="na","na",(IF('5_AR &amp; Write-off'!L17="na","na",(IF('5_AR &amp; Write-off'!M18=0,"na",IF('5_AR &amp; Write-off'!L17=0,"na",'5_AR &amp; Write-off'!M18/'5_AR &amp; Write-off'!L17))))))</f>
        <v>na</v>
      </c>
      <c r="O145" s="624" t="str">
        <f>IF('5_AR &amp; Write-off'!N18="na","na",(IF('5_AR &amp; Write-off'!M17="na","na",(IF('5_AR &amp; Write-off'!N18=0,"na",IF('5_AR &amp; Write-off'!M17=0,"na",'5_AR &amp; Write-off'!N18/'5_AR &amp; Write-off'!M17))))))</f>
        <v>na</v>
      </c>
      <c r="P145" s="624" t="str">
        <f>IF('5_AR &amp; Write-off'!O18="na","na",(IF('5_AR &amp; Write-off'!N17="na","na",(IF('5_AR &amp; Write-off'!O18=0,"na",IF('5_AR &amp; Write-off'!N17=0,"na",'5_AR &amp; Write-off'!O18/'5_AR &amp; Write-off'!N17))))))</f>
        <v>na</v>
      </c>
      <c r="Q145" s="624" t="str">
        <f>IF('5_AR &amp; Write-off'!P18="na","na",(IF('5_AR &amp; Write-off'!O17="na","na",(IF('5_AR &amp; Write-off'!P18=0,"na",IF('5_AR &amp; Write-off'!O17=0,"na",'5_AR &amp; Write-off'!P18/'5_AR &amp; Write-off'!O17))))))</f>
        <v>na</v>
      </c>
      <c r="R145" s="624" t="str">
        <f>IF('5_AR &amp; Write-off'!Q18="na","na",(IF('5_AR &amp; Write-off'!P17="na","na",(IF('5_AR &amp; Write-off'!Q18=0,"na",IF('5_AR &amp; Write-off'!P17=0,"na",'5_AR &amp; Write-off'!Q18/'5_AR &amp; Write-off'!P17))))))</f>
        <v>na</v>
      </c>
      <c r="S145"/>
      <c r="T145"/>
      <c r="U145"/>
      <c r="V145"/>
      <c r="W145"/>
      <c r="X145"/>
    </row>
    <row r="146" spans="2:24" ht="22.5" customHeight="1">
      <c r="B146" s="875"/>
      <c r="C146" s="62" t="s">
        <v>675</v>
      </c>
      <c r="D146" s="2" t="s">
        <v>676</v>
      </c>
      <c r="E146" s="59" t="s">
        <v>677</v>
      </c>
      <c r="F146" s="580">
        <v>40</v>
      </c>
      <c r="G146" s="588">
        <f>IF('5_AR &amp; Write-off'!F40="na","na",(IF('5_AR &amp; Write-off'!F12="na","na",(IF('5_AR &amp; Write-off'!F10="na","na",IF('5_AR &amp; Write-off'!F10=0,0,('5_AR &amp; Write-off'!F40-'5_AR &amp; Write-off'!F12)/'5_AR &amp; Write-off'!F10))))))</f>
        <v>0</v>
      </c>
      <c r="H146" s="588">
        <f>IF('5_AR &amp; Write-off'!G40="na","na",(IF('5_AR &amp; Write-off'!G12="na","na",(IF('5_AR &amp; Write-off'!G10="na","na",IF('5_AR &amp; Write-off'!G10=0,0,('5_AR &amp; Write-off'!G40-'5_AR &amp; Write-off'!G12)/'5_AR &amp; Write-off'!G10))))))</f>
        <v>0</v>
      </c>
      <c r="I146" s="588">
        <f>IF('5_AR &amp; Write-off'!H40="na","na",(IF('5_AR &amp; Write-off'!H12="na","na",(IF('5_AR &amp; Write-off'!H10="na","na",IF('5_AR &amp; Write-off'!H10=0,0,('5_AR &amp; Write-off'!H40-'5_AR &amp; Write-off'!H12)/'5_AR &amp; Write-off'!H10))))))</f>
        <v>0</v>
      </c>
      <c r="J146" s="588">
        <f>IF('5_AR &amp; Write-off'!I40="na","na",(IF('5_AR &amp; Write-off'!I12="na","na",(IF('5_AR &amp; Write-off'!I10="na","na",IF('5_AR &amp; Write-off'!I10=0,0,('5_AR &amp; Write-off'!I40-'5_AR &amp; Write-off'!I12)/'5_AR &amp; Write-off'!I10))))))</f>
        <v>0</v>
      </c>
      <c r="K146" s="588">
        <f>IF('5_AR &amp; Write-off'!J40="na","na",(IF('5_AR &amp; Write-off'!J12="na","na",(IF('5_AR &amp; Write-off'!J10="na","na",IF('5_AR &amp; Write-off'!J10=0,0,('5_AR &amp; Write-off'!J40-'5_AR &amp; Write-off'!J12)/'5_AR &amp; Write-off'!J10))))))</f>
        <v>0</v>
      </c>
      <c r="L146" s="588">
        <f>IF('5_AR &amp; Write-off'!K40="na","na",(IF('5_AR &amp; Write-off'!K12="na","na",(IF('5_AR &amp; Write-off'!K10="na","na",IF('5_AR &amp; Write-off'!K10=0,0,('5_AR &amp; Write-off'!K40-'5_AR &amp; Write-off'!K12)/'5_AR &amp; Write-off'!K10))))))</f>
        <v>0</v>
      </c>
      <c r="M146" s="588">
        <f>IF('5_AR &amp; Write-off'!L40="na","na",(IF('5_AR &amp; Write-off'!L12="na","na",(IF('5_AR &amp; Write-off'!L10="na","na",IF('5_AR &amp; Write-off'!L10=0,0,('5_AR &amp; Write-off'!L40-'5_AR &amp; Write-off'!L12)/'5_AR &amp; Write-off'!L10))))))</f>
        <v>0</v>
      </c>
      <c r="N146" s="588">
        <f>IF('5_AR &amp; Write-off'!M40="na","na",(IF('5_AR &amp; Write-off'!M12="na","na",(IF('5_AR &amp; Write-off'!M10="na","na",IF('5_AR &amp; Write-off'!M10=0,0,('5_AR &amp; Write-off'!M40-'5_AR &amp; Write-off'!M12)/'5_AR &amp; Write-off'!M10))))))</f>
        <v>0</v>
      </c>
      <c r="O146" s="588">
        <f>IF('5_AR &amp; Write-off'!N40="na","na",(IF('5_AR &amp; Write-off'!N12="na","na",(IF('5_AR &amp; Write-off'!N10="na","na",IF('5_AR &amp; Write-off'!N10=0,0,('5_AR &amp; Write-off'!N40-'5_AR &amp; Write-off'!N12)/'5_AR &amp; Write-off'!N10))))))</f>
        <v>0</v>
      </c>
      <c r="P146" s="588">
        <f>IF('5_AR &amp; Write-off'!O40="na","na",(IF('5_AR &amp; Write-off'!O12="na","na",(IF('5_AR &amp; Write-off'!O10="na","na",IF('5_AR &amp; Write-off'!O10=0,0,('5_AR &amp; Write-off'!O40-'5_AR &amp; Write-off'!O12)/'5_AR &amp; Write-off'!O10))))))</f>
        <v>0</v>
      </c>
      <c r="Q146" s="588">
        <f>IF('5_AR &amp; Write-off'!P40="na","na",(IF('5_AR &amp; Write-off'!P12="na","na",(IF('5_AR &amp; Write-off'!P10="na","na",IF('5_AR &amp; Write-off'!P10=0,0,('5_AR &amp; Write-off'!P40-'5_AR &amp; Write-off'!P12)/'5_AR &amp; Write-off'!P10))))))</f>
        <v>0</v>
      </c>
      <c r="R146" s="610">
        <f>IF('5_AR &amp; Write-off'!Q40="na","na",(IF('5_AR &amp; Write-off'!Q12="na","na",(IF('5_AR &amp; Write-off'!Q10="na","na",IF('5_AR &amp; Write-off'!Q10=0,0,('5_AR &amp; Write-off'!Q40-'5_AR &amp; Write-off'!Q12)/'5_AR &amp; Write-off'!Q10))))))</f>
        <v>0</v>
      </c>
      <c r="S146"/>
      <c r="T146"/>
      <c r="U146"/>
      <c r="V146"/>
      <c r="W146"/>
      <c r="X146"/>
    </row>
    <row r="147" spans="2:24">
      <c r="B147" s="875"/>
      <c r="C147" s="62" t="s">
        <v>678</v>
      </c>
      <c r="D147" s="2" t="s">
        <v>679</v>
      </c>
      <c r="E147" s="59">
        <v>50</v>
      </c>
      <c r="F147" s="581">
        <v>40</v>
      </c>
      <c r="G147" s="588">
        <f>IF('5_AR &amp; Write-off'!F40="na","na",(IF('5_AR &amp; Write-off'!F10="na","na",(IF('5_AR &amp; Write-off'!F10=0,0,'5_AR &amp; Write-off'!F40/'5_AR &amp; Write-off'!F10)))))</f>
        <v>0</v>
      </c>
      <c r="H147" s="588">
        <f>IF('5_AR &amp; Write-off'!G40="na","na",(IF('5_AR &amp; Write-off'!G10="na","na",(IF('5_AR &amp; Write-off'!G10=0,0,'5_AR &amp; Write-off'!G40/'5_AR &amp; Write-off'!G10)))))</f>
        <v>0</v>
      </c>
      <c r="I147" s="588">
        <f>IF('5_AR &amp; Write-off'!H40="na","na",(IF('5_AR &amp; Write-off'!H10="na","na",(IF('5_AR &amp; Write-off'!H10=0,0,'5_AR &amp; Write-off'!H40/'5_AR &amp; Write-off'!H10)))))</f>
        <v>0</v>
      </c>
      <c r="J147" s="588">
        <f>IF('5_AR &amp; Write-off'!I40="na","na",(IF('5_AR &amp; Write-off'!I10="na","na",(IF('5_AR &amp; Write-off'!I10=0,0,'5_AR &amp; Write-off'!I40/'5_AR &amp; Write-off'!I10)))))</f>
        <v>0</v>
      </c>
      <c r="K147" s="588">
        <f>IF('5_AR &amp; Write-off'!J40="na","na",(IF('5_AR &amp; Write-off'!J10="na","na",(IF('5_AR &amp; Write-off'!J10=0,0,'5_AR &amp; Write-off'!J40/'5_AR &amp; Write-off'!J10)))))</f>
        <v>0</v>
      </c>
      <c r="L147" s="588">
        <f>IF('5_AR &amp; Write-off'!K40="na","na",(IF('5_AR &amp; Write-off'!K10="na","na",(IF('5_AR &amp; Write-off'!K10=0,0,'5_AR &amp; Write-off'!K40/'5_AR &amp; Write-off'!K10)))))</f>
        <v>0</v>
      </c>
      <c r="M147" s="588">
        <f>IF('5_AR &amp; Write-off'!L40="na","na",(IF('5_AR &amp; Write-off'!L10="na","na",(IF('5_AR &amp; Write-off'!L10=0,0,'5_AR &amp; Write-off'!L40/'5_AR &amp; Write-off'!L10)))))</f>
        <v>0</v>
      </c>
      <c r="N147" s="588">
        <f>IF('5_AR &amp; Write-off'!M40="na","na",(IF('5_AR &amp; Write-off'!M10="na","na",(IF('5_AR &amp; Write-off'!M10=0,0,'5_AR &amp; Write-off'!M40/'5_AR &amp; Write-off'!M10)))))</f>
        <v>0</v>
      </c>
      <c r="O147" s="588">
        <f>IF('5_AR &amp; Write-off'!N40="na","na",(IF('5_AR &amp; Write-off'!N10="na","na",(IF('5_AR &amp; Write-off'!N10=0,0,'5_AR &amp; Write-off'!N40/'5_AR &amp; Write-off'!N10)))))</f>
        <v>0</v>
      </c>
      <c r="P147" s="588">
        <f>IF('5_AR &amp; Write-off'!O40="na","na",(IF('5_AR &amp; Write-off'!O10="na","na",(IF('5_AR &amp; Write-off'!O10=0,0,'5_AR &amp; Write-off'!O40/'5_AR &amp; Write-off'!O10)))))</f>
        <v>0</v>
      </c>
      <c r="Q147" s="588">
        <f>IF('5_AR &amp; Write-off'!P40="na","na",(IF('5_AR &amp; Write-off'!P10="na","na",(IF('5_AR &amp; Write-off'!P10=0,0,'5_AR &amp; Write-off'!P40/'5_AR &amp; Write-off'!P10)))))</f>
        <v>0</v>
      </c>
      <c r="R147" s="610">
        <f>IF('5_AR &amp; Write-off'!Q40="na","na",(IF('5_AR &amp; Write-off'!Q10="na","na",(IF('5_AR &amp; Write-off'!Q10=0,0,'5_AR &amp; Write-off'!Q40/'5_AR &amp; Write-off'!Q10)))))</f>
        <v>0</v>
      </c>
      <c r="S147"/>
      <c r="T147"/>
      <c r="U147"/>
      <c r="V147"/>
      <c r="W147"/>
      <c r="X147"/>
    </row>
    <row r="148" spans="2:24" ht="33.75" customHeight="1" thickBot="1">
      <c r="B148" s="877"/>
      <c r="C148" s="410" t="s">
        <v>680</v>
      </c>
      <c r="D148" s="31" t="s">
        <v>681</v>
      </c>
      <c r="E148" s="625">
        <v>47</v>
      </c>
      <c r="F148" s="626">
        <v>48</v>
      </c>
      <c r="G148" s="604" t="str">
        <f>IF('5_AR &amp; Write-off'!F28="na","na",IF('5_AR &amp; Write-off'!F29="na","na",IF('5_AR &amp; Write-off'!F29=0,"na",IF('5_AR &amp; Write-off'!F28=0,"na",'5_AR &amp; Write-off'!F28/'5_AR &amp; Write-off'!F29))))</f>
        <v>na</v>
      </c>
      <c r="H148" s="604" t="str">
        <f>IF('5_AR &amp; Write-off'!G28="na","na",IF('5_AR &amp; Write-off'!G29="na","na",IF('5_AR &amp; Write-off'!G29=0,"na",IF('5_AR &amp; Write-off'!G28=0,"na",'5_AR &amp; Write-off'!G28/'5_AR &amp; Write-off'!G29))))</f>
        <v>na</v>
      </c>
      <c r="I148" s="604" t="str">
        <f>IF('5_AR &amp; Write-off'!H28="na","na",IF('5_AR &amp; Write-off'!H29="na","na",IF('5_AR &amp; Write-off'!H29=0,"na",IF('5_AR &amp; Write-off'!H28=0,"na",'5_AR &amp; Write-off'!H28/'5_AR &amp; Write-off'!H29))))</f>
        <v>na</v>
      </c>
      <c r="J148" s="604" t="str">
        <f>IF('5_AR &amp; Write-off'!I28="na","na",IF('5_AR &amp; Write-off'!I29="na","na",IF('5_AR &amp; Write-off'!I29=0,"na",IF('5_AR &amp; Write-off'!I28=0,"na",'5_AR &amp; Write-off'!I28/'5_AR &amp; Write-off'!I29))))</f>
        <v>na</v>
      </c>
      <c r="K148" s="604" t="str">
        <f>IF('5_AR &amp; Write-off'!J28="na","na",IF('5_AR &amp; Write-off'!J29="na","na",IF('5_AR &amp; Write-off'!J29=0,"na",IF('5_AR &amp; Write-off'!J28=0,"na",'5_AR &amp; Write-off'!J28/'5_AR &amp; Write-off'!J29))))</f>
        <v>na</v>
      </c>
      <c r="L148" s="604" t="str">
        <f>IF('5_AR &amp; Write-off'!K28="na","na",IF('5_AR &amp; Write-off'!K29="na","na",IF('5_AR &amp; Write-off'!K29=0,"na",IF('5_AR &amp; Write-off'!K28=0,"na",'5_AR &amp; Write-off'!K28/'5_AR &amp; Write-off'!K29))))</f>
        <v>na</v>
      </c>
      <c r="M148" s="604" t="str">
        <f>IF('5_AR &amp; Write-off'!L28="na","na",IF('5_AR &amp; Write-off'!L29="na","na",IF('5_AR &amp; Write-off'!L29=0,"na",IF('5_AR &amp; Write-off'!L28=0,"na",'5_AR &amp; Write-off'!L28/'5_AR &amp; Write-off'!L29))))</f>
        <v>na</v>
      </c>
      <c r="N148" s="604" t="str">
        <f>IF('5_AR &amp; Write-off'!M28="na","na",IF('5_AR &amp; Write-off'!M29="na","na",IF('5_AR &amp; Write-off'!M29=0,"na",IF('5_AR &amp; Write-off'!M28=0,"na",'5_AR &amp; Write-off'!M28/'5_AR &amp; Write-off'!M29))))</f>
        <v>na</v>
      </c>
      <c r="O148" s="604" t="str">
        <f>IF('5_AR &amp; Write-off'!N28="na","na",IF('5_AR &amp; Write-off'!N29="na","na",IF('5_AR &amp; Write-off'!N29=0,"na",IF('5_AR &amp; Write-off'!N28=0,"na",'5_AR &amp; Write-off'!N28/'5_AR &amp; Write-off'!N29))))</f>
        <v>na</v>
      </c>
      <c r="P148" s="604" t="str">
        <f>IF('5_AR &amp; Write-off'!O28="na","na",IF('5_AR &amp; Write-off'!O29="na","na",IF('5_AR &amp; Write-off'!O29=0,"na",IF('5_AR &amp; Write-off'!O28=0,"na",'5_AR &amp; Write-off'!O28/'5_AR &amp; Write-off'!O29))))</f>
        <v>na</v>
      </c>
      <c r="Q148" s="604" t="str">
        <f>IF('5_AR &amp; Write-off'!P28="na","na",IF('5_AR &amp; Write-off'!P29="na","na",IF('5_AR &amp; Write-off'!P29=0,"na",IF('5_AR &amp; Write-off'!P28=0,"na",'5_AR &amp; Write-off'!P28/'5_AR &amp; Write-off'!P29))))</f>
        <v>na</v>
      </c>
      <c r="R148" s="614" t="str">
        <f>IF('5_AR &amp; Write-off'!Q28="na","na",IF('5_AR &amp; Write-off'!Q29="na","na",IF('5_AR &amp; Write-off'!Q29=0,"na",IF('5_AR &amp; Write-off'!Q28=0,"na",'5_AR &amp; Write-off'!Q28/'5_AR &amp; Write-off'!Q29))))</f>
        <v>na</v>
      </c>
      <c r="S148"/>
      <c r="T148"/>
      <c r="U148"/>
      <c r="V148"/>
      <c r="W148"/>
      <c r="X148"/>
    </row>
    <row r="149" spans="2:24" ht="33.75" customHeight="1">
      <c r="B149" s="874" t="s">
        <v>682</v>
      </c>
      <c r="C149" s="892" t="s">
        <v>683</v>
      </c>
      <c r="D149" s="783" t="s">
        <v>684</v>
      </c>
      <c r="E149" s="56"/>
      <c r="F149" s="69"/>
      <c r="G149" s="598"/>
      <c r="H149" s="598"/>
      <c r="I149" s="598"/>
      <c r="J149" s="598"/>
      <c r="K149" s="598"/>
      <c r="L149" s="598"/>
      <c r="M149" s="598"/>
      <c r="N149" s="598"/>
      <c r="O149" s="598"/>
      <c r="P149" s="598"/>
      <c r="Q149" s="598"/>
      <c r="R149" s="615"/>
      <c r="S149"/>
      <c r="T149"/>
      <c r="U149"/>
      <c r="V149"/>
      <c r="W149"/>
      <c r="X149"/>
    </row>
    <row r="150" spans="2:24" ht="12.75" customHeight="1">
      <c r="B150" s="875"/>
      <c r="C150" s="850"/>
      <c r="D150" s="44" t="s">
        <v>685</v>
      </c>
      <c r="E150" s="55" t="s">
        <v>388</v>
      </c>
      <c r="F150" s="68">
        <v>50</v>
      </c>
      <c r="G150" s="588">
        <f>IF('5_AR &amp; Write-off'!F37="na","na",(IF('5_AR &amp; Write-off'!F$40="na","na",(IF('5_AR &amp; Write-off'!F$40=0,0,'5_AR &amp; Write-off'!F37/'5_AR &amp; Write-off'!F$40)))))</f>
        <v>0</v>
      </c>
      <c r="H150" s="588">
        <f>IF('5_AR &amp; Write-off'!G37="na","na",(IF('5_AR &amp; Write-off'!G$40="na","na",(IF('5_AR &amp; Write-off'!G$40=0,0,'5_AR &amp; Write-off'!G37/'5_AR &amp; Write-off'!G$40)))))</f>
        <v>0</v>
      </c>
      <c r="I150" s="588">
        <f>IF('5_AR &amp; Write-off'!H37="na","na",(IF('5_AR &amp; Write-off'!H$40="na","na",(IF('5_AR &amp; Write-off'!H$40=0,0,'5_AR &amp; Write-off'!H37/'5_AR &amp; Write-off'!H$40)))))</f>
        <v>0</v>
      </c>
      <c r="J150" s="588">
        <f>IF('5_AR &amp; Write-off'!I37="na","na",(IF('5_AR &amp; Write-off'!I$40="na","na",(IF('5_AR &amp; Write-off'!I$40=0,0,'5_AR &amp; Write-off'!I37/'5_AR &amp; Write-off'!I$40)))))</f>
        <v>0</v>
      </c>
      <c r="K150" s="588">
        <f>IF('5_AR &amp; Write-off'!J37="na","na",(IF('5_AR &amp; Write-off'!J$40="na","na",(IF('5_AR &amp; Write-off'!J$40=0,0,'5_AR &amp; Write-off'!J37/'5_AR &amp; Write-off'!J$40)))))</f>
        <v>0</v>
      </c>
      <c r="L150" s="588">
        <f>IF('5_AR &amp; Write-off'!K37="na","na",(IF('5_AR &amp; Write-off'!K$40="na","na",(IF('5_AR &amp; Write-off'!K$40=0,0,'5_AR &amp; Write-off'!K37/'5_AR &amp; Write-off'!K$40)))))</f>
        <v>0</v>
      </c>
      <c r="M150" s="588">
        <f>IF('5_AR &amp; Write-off'!L37="na","na",(IF('5_AR &amp; Write-off'!L$40="na","na",(IF('5_AR &amp; Write-off'!L$40=0,0,'5_AR &amp; Write-off'!L37/'5_AR &amp; Write-off'!L$40)))))</f>
        <v>0</v>
      </c>
      <c r="N150" s="588">
        <f>IF('5_AR &amp; Write-off'!M37="na","na",(IF('5_AR &amp; Write-off'!M$40="na","na",(IF('5_AR &amp; Write-off'!M$40=0,0,'5_AR &amp; Write-off'!M37/'5_AR &amp; Write-off'!M$40)))))</f>
        <v>0</v>
      </c>
      <c r="O150" s="588">
        <f>IF('5_AR &amp; Write-off'!N37="na","na",(IF('5_AR &amp; Write-off'!N$40="na","na",(IF('5_AR &amp; Write-off'!N$40=0,0,'5_AR &amp; Write-off'!N37/'5_AR &amp; Write-off'!N$40)))))</f>
        <v>0</v>
      </c>
      <c r="P150" s="588">
        <f>IF('5_AR &amp; Write-off'!O37="na","na",(IF('5_AR &amp; Write-off'!O$40="na","na",(IF('5_AR &amp; Write-off'!O$40=0,0,'5_AR &amp; Write-off'!O37/'5_AR &amp; Write-off'!O$40)))))</f>
        <v>0</v>
      </c>
      <c r="Q150" s="588">
        <f>IF('5_AR &amp; Write-off'!P37="na","na",(IF('5_AR &amp; Write-off'!P$40="na","na",(IF('5_AR &amp; Write-off'!P$40=0,0,'5_AR &amp; Write-off'!P37/'5_AR &amp; Write-off'!P$40)))))</f>
        <v>0</v>
      </c>
      <c r="R150" s="610">
        <f>IF('5_AR &amp; Write-off'!Q37="na","na",(IF('5_AR &amp; Write-off'!Q$40="na","na",(IF('5_AR &amp; Write-off'!Q$40=0,0,'5_AR &amp; Write-off'!Q37/'5_AR &amp; Write-off'!Q$40)))))</f>
        <v>0</v>
      </c>
      <c r="S150"/>
      <c r="T150"/>
      <c r="U150"/>
      <c r="V150"/>
      <c r="W150"/>
      <c r="X150"/>
    </row>
    <row r="151" spans="2:24">
      <c r="B151" s="875"/>
      <c r="C151" s="850"/>
      <c r="D151" s="44" t="s">
        <v>686</v>
      </c>
      <c r="E151" s="55" t="s">
        <v>390</v>
      </c>
      <c r="F151" s="68">
        <v>50</v>
      </c>
      <c r="G151" s="588">
        <f>IF('5_AR &amp; Write-off'!F38="na","na",(IF('5_AR &amp; Write-off'!F$40="na","na",(IF('5_AR &amp; Write-off'!F$40=0,0,'5_AR &amp; Write-off'!F38/'5_AR &amp; Write-off'!F$40)))))</f>
        <v>0</v>
      </c>
      <c r="H151" s="588">
        <f>IF('5_AR &amp; Write-off'!G38="na","na",(IF('5_AR &amp; Write-off'!G$40="na","na",(IF('5_AR &amp; Write-off'!G$40=0,0,'5_AR &amp; Write-off'!G38/'5_AR &amp; Write-off'!G$40)))))</f>
        <v>0</v>
      </c>
      <c r="I151" s="588">
        <f>IF('5_AR &amp; Write-off'!H38="na","na",(IF('5_AR &amp; Write-off'!H$40="na","na",(IF('5_AR &amp; Write-off'!H$40=0,0,'5_AR &amp; Write-off'!H38/'5_AR &amp; Write-off'!H$40)))))</f>
        <v>0</v>
      </c>
      <c r="J151" s="588">
        <f>IF('5_AR &amp; Write-off'!I38="na","na",(IF('5_AR &amp; Write-off'!I$40="na","na",(IF('5_AR &amp; Write-off'!I$40=0,0,'5_AR &amp; Write-off'!I38/'5_AR &amp; Write-off'!I$40)))))</f>
        <v>0</v>
      </c>
      <c r="K151" s="588">
        <f>IF('5_AR &amp; Write-off'!J38="na","na",(IF('5_AR &amp; Write-off'!J$40="na","na",(IF('5_AR &amp; Write-off'!J$40=0,0,'5_AR &amp; Write-off'!J38/'5_AR &amp; Write-off'!J$40)))))</f>
        <v>0</v>
      </c>
      <c r="L151" s="588">
        <f>IF('5_AR &amp; Write-off'!K38="na","na",(IF('5_AR &amp; Write-off'!K$40="na","na",(IF('5_AR &amp; Write-off'!K$40=0,0,'5_AR &amp; Write-off'!K38/'5_AR &amp; Write-off'!K$40)))))</f>
        <v>0</v>
      </c>
      <c r="M151" s="588">
        <f>IF('5_AR &amp; Write-off'!L38="na","na",(IF('5_AR &amp; Write-off'!L$40="na","na",(IF('5_AR &amp; Write-off'!L$40=0,0,'5_AR &amp; Write-off'!L38/'5_AR &amp; Write-off'!L$40)))))</f>
        <v>0</v>
      </c>
      <c r="N151" s="588">
        <f>IF('5_AR &amp; Write-off'!M38="na","na",(IF('5_AR &amp; Write-off'!M$40="na","na",(IF('5_AR &amp; Write-off'!M$40=0,0,'5_AR &amp; Write-off'!M38/'5_AR &amp; Write-off'!M$40)))))</f>
        <v>0</v>
      </c>
      <c r="O151" s="588">
        <f>IF('5_AR &amp; Write-off'!N38="na","na",(IF('5_AR &amp; Write-off'!N$40="na","na",(IF('5_AR &amp; Write-off'!N$40=0,0,'5_AR &amp; Write-off'!N38/'5_AR &amp; Write-off'!N$40)))))</f>
        <v>0</v>
      </c>
      <c r="P151" s="588">
        <f>IF('5_AR &amp; Write-off'!O38="na","na",(IF('5_AR &amp; Write-off'!O$40="na","na",(IF('5_AR &amp; Write-off'!O$40=0,0,'5_AR &amp; Write-off'!O38/'5_AR &amp; Write-off'!O$40)))))</f>
        <v>0</v>
      </c>
      <c r="Q151" s="588">
        <f>IF('5_AR &amp; Write-off'!P38="na","na",(IF('5_AR &amp; Write-off'!P$40="na","na",(IF('5_AR &amp; Write-off'!P$40=0,0,'5_AR &amp; Write-off'!P38/'5_AR &amp; Write-off'!P$40)))))</f>
        <v>0</v>
      </c>
      <c r="R151" s="610">
        <f>IF('5_AR &amp; Write-off'!Q38="na","na",(IF('5_AR &amp; Write-off'!Q$40="na","na",(IF('5_AR &amp; Write-off'!Q$40=0,0,'5_AR &amp; Write-off'!Q38/'5_AR &amp; Write-off'!Q$40)))))</f>
        <v>0</v>
      </c>
      <c r="S151"/>
      <c r="T151"/>
      <c r="U151"/>
      <c r="V151"/>
      <c r="W151"/>
      <c r="X151"/>
    </row>
    <row r="152" spans="2:24">
      <c r="B152" s="875"/>
      <c r="C152" s="851"/>
      <c r="D152" s="40" t="s">
        <v>383</v>
      </c>
      <c r="E152" s="53" t="s">
        <v>391</v>
      </c>
      <c r="F152" s="66">
        <v>50</v>
      </c>
      <c r="G152" s="588">
        <f>IF('5_AR &amp; Write-off'!F39="na","na",(IF('5_AR &amp; Write-off'!F$40="na","na",(IF('5_AR &amp; Write-off'!F$40=0,0,'5_AR &amp; Write-off'!F39/'5_AR &amp; Write-off'!F$40)))))</f>
        <v>0</v>
      </c>
      <c r="H152" s="588">
        <f>IF('5_AR &amp; Write-off'!G39="na","na",(IF('5_AR &amp; Write-off'!G$40="na","na",(IF('5_AR &amp; Write-off'!G$40=0,0,'5_AR &amp; Write-off'!G39/'5_AR &amp; Write-off'!G$40)))))</f>
        <v>0</v>
      </c>
      <c r="I152" s="588">
        <f>IF('5_AR &amp; Write-off'!H39="na","na",(IF('5_AR &amp; Write-off'!H$40="na","na",(IF('5_AR &amp; Write-off'!H$40=0,0,'5_AR &amp; Write-off'!H39/'5_AR &amp; Write-off'!H$40)))))</f>
        <v>0</v>
      </c>
      <c r="J152" s="588">
        <f>IF('5_AR &amp; Write-off'!I39="na","na",(IF('5_AR &amp; Write-off'!I$40="na","na",(IF('5_AR &amp; Write-off'!I$40=0,0,'5_AR &amp; Write-off'!I39/'5_AR &amp; Write-off'!I$40)))))</f>
        <v>0</v>
      </c>
      <c r="K152" s="588">
        <f>IF('5_AR &amp; Write-off'!J39="na","na",(IF('5_AR &amp; Write-off'!J$40="na","na",(IF('5_AR &amp; Write-off'!J$40=0,0,'5_AR &amp; Write-off'!J39/'5_AR &amp; Write-off'!J$40)))))</f>
        <v>0</v>
      </c>
      <c r="L152" s="588">
        <f>IF('5_AR &amp; Write-off'!K39="na","na",(IF('5_AR &amp; Write-off'!K$40="na","na",(IF('5_AR &amp; Write-off'!K$40=0,0,'5_AR &amp; Write-off'!K39/'5_AR &amp; Write-off'!K$40)))))</f>
        <v>0</v>
      </c>
      <c r="M152" s="588">
        <f>IF('5_AR &amp; Write-off'!L39="na","na",(IF('5_AR &amp; Write-off'!L$40="na","na",(IF('5_AR &amp; Write-off'!L$40=0,0,'5_AR &amp; Write-off'!L39/'5_AR &amp; Write-off'!L$40)))))</f>
        <v>0</v>
      </c>
      <c r="N152" s="588">
        <f>IF('5_AR &amp; Write-off'!M39="na","na",(IF('5_AR &amp; Write-off'!M$40="na","na",(IF('5_AR &amp; Write-off'!M$40=0,0,'5_AR &amp; Write-off'!M39/'5_AR &amp; Write-off'!M$40)))))</f>
        <v>0</v>
      </c>
      <c r="O152" s="588">
        <f>IF('5_AR &amp; Write-off'!N39="na","na",(IF('5_AR &amp; Write-off'!N$40="na","na",(IF('5_AR &amp; Write-off'!N$40=0,0,'5_AR &amp; Write-off'!N39/'5_AR &amp; Write-off'!N$40)))))</f>
        <v>0</v>
      </c>
      <c r="P152" s="588">
        <f>IF('5_AR &amp; Write-off'!O39="na","na",(IF('5_AR &amp; Write-off'!O$40="na","na",(IF('5_AR &amp; Write-off'!O$40=0,0,'5_AR &amp; Write-off'!O39/'5_AR &amp; Write-off'!O$40)))))</f>
        <v>0</v>
      </c>
      <c r="Q152" s="588">
        <f>IF('5_AR &amp; Write-off'!P39="na","na",(IF('5_AR &amp; Write-off'!P$40="na","na",(IF('5_AR &amp; Write-off'!P$40=0,0,'5_AR &amp; Write-off'!P39/'5_AR &amp; Write-off'!P$40)))))</f>
        <v>0</v>
      </c>
      <c r="R152" s="610">
        <f>IF('5_AR &amp; Write-off'!Q39="na","na",(IF('5_AR &amp; Write-off'!Q$40="na","na",(IF('5_AR &amp; Write-off'!Q$40=0,0,'5_AR &amp; Write-off'!Q39/'5_AR &amp; Write-off'!Q$40)))))</f>
        <v>0</v>
      </c>
      <c r="S152"/>
      <c r="T152"/>
      <c r="U152"/>
      <c r="V152"/>
      <c r="W152"/>
      <c r="X152"/>
    </row>
    <row r="153" spans="2:24">
      <c r="B153" s="875"/>
      <c r="C153" s="891" t="s">
        <v>687</v>
      </c>
      <c r="D153" s="784" t="s">
        <v>684</v>
      </c>
      <c r="E153" s="403"/>
      <c r="F153" s="560"/>
      <c r="G153" s="602"/>
      <c r="H153" s="602"/>
      <c r="I153" s="602"/>
      <c r="J153" s="602"/>
      <c r="K153" s="602"/>
      <c r="L153" s="602"/>
      <c r="M153" s="602"/>
      <c r="N153" s="602"/>
      <c r="O153" s="602"/>
      <c r="P153" s="602"/>
      <c r="Q153" s="602"/>
      <c r="R153" s="616"/>
      <c r="S153"/>
      <c r="T153"/>
      <c r="U153"/>
      <c r="V153"/>
      <c r="W153"/>
      <c r="X153"/>
    </row>
    <row r="154" spans="2:24">
      <c r="B154" s="875"/>
      <c r="C154" s="850"/>
      <c r="D154" s="44" t="s">
        <v>688</v>
      </c>
      <c r="E154" s="55" t="s">
        <v>408</v>
      </c>
      <c r="F154" s="68">
        <v>52</v>
      </c>
      <c r="G154" s="588">
        <f>IF('5_AR &amp; Write-off'!F47="na","na",(IF('5_AR &amp; Write-off'!F$50="na","na",(IF('5_AR &amp; Write-off'!F$50=0,0,'5_AR &amp; Write-off'!F47/'5_AR &amp; Write-off'!F$50)))))</f>
        <v>0</v>
      </c>
      <c r="H154" s="588">
        <f>IF('5_AR &amp; Write-off'!G47="na","na",(IF('5_AR &amp; Write-off'!G$50="na","na",(IF('5_AR &amp; Write-off'!G$50=0,0,'5_AR &amp; Write-off'!G47/'5_AR &amp; Write-off'!G$50)))))</f>
        <v>0</v>
      </c>
      <c r="I154" s="588">
        <f>IF('5_AR &amp; Write-off'!H47="na","na",(IF('5_AR &amp; Write-off'!H$50="na","na",(IF('5_AR &amp; Write-off'!H$50=0,0,'5_AR &amp; Write-off'!H47/'5_AR &amp; Write-off'!H$50)))))</f>
        <v>0</v>
      </c>
      <c r="J154" s="588">
        <f>IF('5_AR &amp; Write-off'!I47="na","na",(IF('5_AR &amp; Write-off'!I$50="na","na",(IF('5_AR &amp; Write-off'!I$50=0,0,'5_AR &amp; Write-off'!I47/'5_AR &amp; Write-off'!I$50)))))</f>
        <v>0</v>
      </c>
      <c r="K154" s="588">
        <f>IF('5_AR &amp; Write-off'!J47="na","na",(IF('5_AR &amp; Write-off'!J$50="na","na",(IF('5_AR &amp; Write-off'!J$50=0,0,'5_AR &amp; Write-off'!J47/'5_AR &amp; Write-off'!J$50)))))</f>
        <v>0</v>
      </c>
      <c r="L154" s="588">
        <f>IF('5_AR &amp; Write-off'!K47="na","na",(IF('5_AR &amp; Write-off'!K$50="na","na",(IF('5_AR &amp; Write-off'!K$50=0,0,'5_AR &amp; Write-off'!K47/'5_AR &amp; Write-off'!K$50)))))</f>
        <v>0</v>
      </c>
      <c r="M154" s="588">
        <f>IF('5_AR &amp; Write-off'!L47="na","na",(IF('5_AR &amp; Write-off'!L$50="na","na",(IF('5_AR &amp; Write-off'!L$50=0,0,'5_AR &amp; Write-off'!L47/'5_AR &amp; Write-off'!L$50)))))</f>
        <v>0</v>
      </c>
      <c r="N154" s="588">
        <f>IF('5_AR &amp; Write-off'!M47="na","na",(IF('5_AR &amp; Write-off'!M$50="na","na",(IF('5_AR &amp; Write-off'!M$50=0,0,'5_AR &amp; Write-off'!M47/'5_AR &amp; Write-off'!M$50)))))</f>
        <v>0</v>
      </c>
      <c r="O154" s="588">
        <f>IF('5_AR &amp; Write-off'!N47="na","na",(IF('5_AR &amp; Write-off'!N$50="na","na",(IF('5_AR &amp; Write-off'!N$50=0,0,'5_AR &amp; Write-off'!N47/'5_AR &amp; Write-off'!N$50)))))</f>
        <v>0</v>
      </c>
      <c r="P154" s="588">
        <f>IF('5_AR &amp; Write-off'!O47="na","na",(IF('5_AR &amp; Write-off'!O$50="na","na",(IF('5_AR &amp; Write-off'!O$50=0,0,'5_AR &amp; Write-off'!O47/'5_AR &amp; Write-off'!O$50)))))</f>
        <v>0</v>
      </c>
      <c r="Q154" s="588">
        <f>IF('5_AR &amp; Write-off'!P47="na","na",(IF('5_AR &amp; Write-off'!P$50="na","na",(IF('5_AR &amp; Write-off'!P$50=0,0,'5_AR &amp; Write-off'!P47/'5_AR &amp; Write-off'!P$50)))))</f>
        <v>0</v>
      </c>
      <c r="R154" s="610">
        <f>IF('5_AR &amp; Write-off'!Q47="na","na",(IF('5_AR &amp; Write-off'!Q$50="na","na",(IF('5_AR &amp; Write-off'!Q$50=0,0,'5_AR &amp; Write-off'!Q47/'5_AR &amp; Write-off'!Q$50)))))</f>
        <v>0</v>
      </c>
      <c r="S154"/>
      <c r="T154"/>
      <c r="U154"/>
      <c r="V154"/>
      <c r="W154"/>
      <c r="X154"/>
    </row>
    <row r="155" spans="2:24">
      <c r="B155" s="875"/>
      <c r="C155" s="850"/>
      <c r="D155" s="44" t="s">
        <v>689</v>
      </c>
      <c r="E155" s="55" t="s">
        <v>410</v>
      </c>
      <c r="F155" s="68">
        <v>52</v>
      </c>
      <c r="G155" s="588">
        <f>IF('5_AR &amp; Write-off'!F48="na","na",(IF('5_AR &amp; Write-off'!F$50="na","na",(IF('5_AR &amp; Write-off'!F$50=0,0,'5_AR &amp; Write-off'!F48/'5_AR &amp; Write-off'!F$50)))))</f>
        <v>0</v>
      </c>
      <c r="H155" s="588">
        <f>IF('5_AR &amp; Write-off'!G48="na","na",(IF('5_AR &amp; Write-off'!G$50="na","na",(IF('5_AR &amp; Write-off'!G$50=0,0,'5_AR &amp; Write-off'!G48/'5_AR &amp; Write-off'!G$50)))))</f>
        <v>0</v>
      </c>
      <c r="I155" s="588">
        <f>IF('5_AR &amp; Write-off'!H48="na","na",(IF('5_AR &amp; Write-off'!H$50="na","na",(IF('5_AR &amp; Write-off'!H$50=0,0,'5_AR &amp; Write-off'!H48/'5_AR &amp; Write-off'!H$50)))))</f>
        <v>0</v>
      </c>
      <c r="J155" s="588">
        <f>IF('5_AR &amp; Write-off'!I48="na","na",(IF('5_AR &amp; Write-off'!I$50="na","na",(IF('5_AR &amp; Write-off'!I$50=0,0,'5_AR &amp; Write-off'!I48/'5_AR &amp; Write-off'!I$50)))))</f>
        <v>0</v>
      </c>
      <c r="K155" s="588">
        <f>IF('5_AR &amp; Write-off'!J48="na","na",(IF('5_AR &amp; Write-off'!J$50="na","na",(IF('5_AR &amp; Write-off'!J$50=0,0,'5_AR &amp; Write-off'!J48/'5_AR &amp; Write-off'!J$50)))))</f>
        <v>0</v>
      </c>
      <c r="L155" s="588">
        <f>IF('5_AR &amp; Write-off'!K48="na","na",(IF('5_AR &amp; Write-off'!K$50="na","na",(IF('5_AR &amp; Write-off'!K$50=0,0,'5_AR &amp; Write-off'!K48/'5_AR &amp; Write-off'!K$50)))))</f>
        <v>0</v>
      </c>
      <c r="M155" s="588">
        <f>IF('5_AR &amp; Write-off'!L48="na","na",(IF('5_AR &amp; Write-off'!L$50="na","na",(IF('5_AR &amp; Write-off'!L$50=0,0,'5_AR &amp; Write-off'!L48/'5_AR &amp; Write-off'!L$50)))))</f>
        <v>0</v>
      </c>
      <c r="N155" s="588">
        <f>IF('5_AR &amp; Write-off'!M48="na","na",(IF('5_AR &amp; Write-off'!M$50="na","na",(IF('5_AR &amp; Write-off'!M$50=0,0,'5_AR &amp; Write-off'!M48/'5_AR &amp; Write-off'!M$50)))))</f>
        <v>0</v>
      </c>
      <c r="O155" s="588">
        <f>IF('5_AR &amp; Write-off'!N48="na","na",(IF('5_AR &amp; Write-off'!N$50="na","na",(IF('5_AR &amp; Write-off'!N$50=0,0,'5_AR &amp; Write-off'!N48/'5_AR &amp; Write-off'!N$50)))))</f>
        <v>0</v>
      </c>
      <c r="P155" s="588">
        <f>IF('5_AR &amp; Write-off'!O48="na","na",(IF('5_AR &amp; Write-off'!O$50="na","na",(IF('5_AR &amp; Write-off'!O$50=0,0,'5_AR &amp; Write-off'!O48/'5_AR &amp; Write-off'!O$50)))))</f>
        <v>0</v>
      </c>
      <c r="Q155" s="588">
        <f>IF('5_AR &amp; Write-off'!P48="na","na",(IF('5_AR &amp; Write-off'!P$50="na","na",(IF('5_AR &amp; Write-off'!P$50=0,0,'5_AR &amp; Write-off'!P48/'5_AR &amp; Write-off'!P$50)))))</f>
        <v>0</v>
      </c>
      <c r="R155" s="610">
        <f>IF('5_AR &amp; Write-off'!Q48="na","na",(IF('5_AR &amp; Write-off'!Q$50="na","na",(IF('5_AR &amp; Write-off'!Q$50=0,0,'5_AR &amp; Write-off'!Q48/'5_AR &amp; Write-off'!Q$50)))))</f>
        <v>0</v>
      </c>
      <c r="S155"/>
      <c r="T155"/>
      <c r="U155"/>
      <c r="V155"/>
      <c r="W155"/>
      <c r="X155"/>
    </row>
    <row r="156" spans="2:24">
      <c r="B156" s="875"/>
      <c r="C156" s="851"/>
      <c r="D156" s="40" t="s">
        <v>383</v>
      </c>
      <c r="E156" s="53" t="s">
        <v>411</v>
      </c>
      <c r="F156" s="68">
        <v>52</v>
      </c>
      <c r="G156" s="588">
        <f>IF('5_AR &amp; Write-off'!F49="na","na",(IF('5_AR &amp; Write-off'!F$50="na","na",(IF('5_AR &amp; Write-off'!F$50=0,0,'5_AR &amp; Write-off'!F49/'5_AR &amp; Write-off'!F$50)))))</f>
        <v>0</v>
      </c>
      <c r="H156" s="588">
        <f>IF('5_AR &amp; Write-off'!G49="na","na",(IF('5_AR &amp; Write-off'!G$50="na","na",(IF('5_AR &amp; Write-off'!G$50=0,0,'5_AR &amp; Write-off'!G49/'5_AR &amp; Write-off'!G$50)))))</f>
        <v>0</v>
      </c>
      <c r="I156" s="588">
        <f>IF('5_AR &amp; Write-off'!H49="na","na",(IF('5_AR &amp; Write-off'!H$50="na","na",(IF('5_AR &amp; Write-off'!H$50=0,0,'5_AR &amp; Write-off'!H49/'5_AR &amp; Write-off'!H$50)))))</f>
        <v>0</v>
      </c>
      <c r="J156" s="588">
        <f>IF('5_AR &amp; Write-off'!I49="na","na",(IF('5_AR &amp; Write-off'!I$50="na","na",(IF('5_AR &amp; Write-off'!I$50=0,0,'5_AR &amp; Write-off'!I49/'5_AR &amp; Write-off'!I$50)))))</f>
        <v>0</v>
      </c>
      <c r="K156" s="588">
        <f>IF('5_AR &amp; Write-off'!J49="na","na",(IF('5_AR &amp; Write-off'!J$50="na","na",(IF('5_AR &amp; Write-off'!J$50=0,0,'5_AR &amp; Write-off'!J49/'5_AR &amp; Write-off'!J$50)))))</f>
        <v>0</v>
      </c>
      <c r="L156" s="588">
        <f>IF('5_AR &amp; Write-off'!K49="na","na",(IF('5_AR &amp; Write-off'!K$50="na","na",(IF('5_AR &amp; Write-off'!K$50=0,0,'5_AR &amp; Write-off'!K49/'5_AR &amp; Write-off'!K$50)))))</f>
        <v>0</v>
      </c>
      <c r="M156" s="588">
        <f>IF('5_AR &amp; Write-off'!L49="na","na",(IF('5_AR &amp; Write-off'!L$50="na","na",(IF('5_AR &amp; Write-off'!L$50=0,0,'5_AR &amp; Write-off'!L49/'5_AR &amp; Write-off'!L$50)))))</f>
        <v>0</v>
      </c>
      <c r="N156" s="588">
        <f>IF('5_AR &amp; Write-off'!M49="na","na",(IF('5_AR &amp; Write-off'!M$50="na","na",(IF('5_AR &amp; Write-off'!M$50=0,0,'5_AR &amp; Write-off'!M49/'5_AR &amp; Write-off'!M$50)))))</f>
        <v>0</v>
      </c>
      <c r="O156" s="588">
        <f>IF('5_AR &amp; Write-off'!N49="na","na",(IF('5_AR &amp; Write-off'!N$50="na","na",(IF('5_AR &amp; Write-off'!N$50=0,0,'5_AR &amp; Write-off'!N49/'5_AR &amp; Write-off'!N$50)))))</f>
        <v>0</v>
      </c>
      <c r="P156" s="588">
        <f>IF('5_AR &amp; Write-off'!O49="na","na",(IF('5_AR &amp; Write-off'!O$50="na","na",(IF('5_AR &amp; Write-off'!O$50=0,0,'5_AR &amp; Write-off'!O49/'5_AR &amp; Write-off'!O$50)))))</f>
        <v>0</v>
      </c>
      <c r="Q156" s="588">
        <f>IF('5_AR &amp; Write-off'!P49="na","na",(IF('5_AR &amp; Write-off'!P$50="na","na",(IF('5_AR &amp; Write-off'!P$50=0,0,'5_AR &amp; Write-off'!P49/'5_AR &amp; Write-off'!P$50)))))</f>
        <v>0</v>
      </c>
      <c r="R156" s="610">
        <f>IF('5_AR &amp; Write-off'!Q49="na","na",(IF('5_AR &amp; Write-off'!Q$50="na","na",(IF('5_AR &amp; Write-off'!Q$50=0,0,'5_AR &amp; Write-off'!Q49/'5_AR &amp; Write-off'!Q$50)))))</f>
        <v>0</v>
      </c>
      <c r="S156"/>
      <c r="T156"/>
      <c r="U156"/>
      <c r="V156"/>
      <c r="W156"/>
      <c r="X156"/>
    </row>
    <row r="157" spans="2:24">
      <c r="B157" s="875"/>
      <c r="C157" s="849" t="s">
        <v>690</v>
      </c>
      <c r="D157" s="415" t="s">
        <v>691</v>
      </c>
      <c r="E157" s="54"/>
      <c r="F157" s="67"/>
      <c r="G157" s="599"/>
      <c r="H157" s="599"/>
      <c r="I157" s="599"/>
      <c r="J157" s="599"/>
      <c r="K157" s="599"/>
      <c r="L157" s="599"/>
      <c r="M157" s="599"/>
      <c r="N157" s="599"/>
      <c r="O157" s="599"/>
      <c r="P157" s="599"/>
      <c r="Q157" s="599"/>
      <c r="R157" s="617"/>
      <c r="S157"/>
      <c r="T157"/>
      <c r="U157"/>
      <c r="V157"/>
      <c r="W157"/>
      <c r="X157"/>
    </row>
    <row r="158" spans="2:24">
      <c r="B158" s="875"/>
      <c r="C158" s="850"/>
      <c r="D158" s="44" t="s">
        <v>685</v>
      </c>
      <c r="E158" s="55" t="s">
        <v>376</v>
      </c>
      <c r="F158" s="68">
        <v>49</v>
      </c>
      <c r="G158" s="588">
        <f>IF('5_AR &amp; Write-off'!F42="na","na",(IF('5_AR &amp; Write-off'!F$45="na","na",(IF('5_AR &amp; Write-off'!F$45=0,0,'5_AR &amp; Write-off'!F32/'5_AR &amp; Write-off'!F$35)))))</f>
        <v>0</v>
      </c>
      <c r="H158" s="588">
        <f>IF('5_AR &amp; Write-off'!G42="na","na",(IF('5_AR &amp; Write-off'!G$45="na","na",(IF('5_AR &amp; Write-off'!G$45=0,0,'5_AR &amp; Write-off'!G32/'5_AR &amp; Write-off'!G$35)))))</f>
        <v>0</v>
      </c>
      <c r="I158" s="588">
        <f>IF('5_AR &amp; Write-off'!H42="na","na",(IF('5_AR &amp; Write-off'!H$45="na","na",(IF('5_AR &amp; Write-off'!H$45=0,0,'5_AR &amp; Write-off'!H32/'5_AR &amp; Write-off'!H$35)))))</f>
        <v>0</v>
      </c>
      <c r="J158" s="588">
        <f>IF('5_AR &amp; Write-off'!I42="na","na",(IF('5_AR &amp; Write-off'!I$45="na","na",(IF('5_AR &amp; Write-off'!I$45=0,0,'5_AR &amp; Write-off'!I32/'5_AR &amp; Write-off'!I$35)))))</f>
        <v>0</v>
      </c>
      <c r="K158" s="588">
        <f>IF('5_AR &amp; Write-off'!J42="na","na",(IF('5_AR &amp; Write-off'!J$45="na","na",(IF('5_AR &amp; Write-off'!J$45=0,0,'5_AR &amp; Write-off'!J32/'5_AR &amp; Write-off'!J$35)))))</f>
        <v>0</v>
      </c>
      <c r="L158" s="588">
        <f>IF('5_AR &amp; Write-off'!K42="na","na",(IF('5_AR &amp; Write-off'!K$45="na","na",(IF('5_AR &amp; Write-off'!K$45=0,0,'5_AR &amp; Write-off'!K32/'5_AR &amp; Write-off'!K$35)))))</f>
        <v>0</v>
      </c>
      <c r="M158" s="588">
        <f>IF('5_AR &amp; Write-off'!L42="na","na",(IF('5_AR &amp; Write-off'!L$45="na","na",(IF('5_AR &amp; Write-off'!L$45=0,0,'5_AR &amp; Write-off'!L32/'5_AR &amp; Write-off'!L$35)))))</f>
        <v>0</v>
      </c>
      <c r="N158" s="588">
        <f>IF('5_AR &amp; Write-off'!M42="na","na",(IF('5_AR &amp; Write-off'!M$45="na","na",(IF('5_AR &amp; Write-off'!M$45=0,0,'5_AR &amp; Write-off'!M32/'5_AR &amp; Write-off'!M$35)))))</f>
        <v>0</v>
      </c>
      <c r="O158" s="588">
        <f>IF('5_AR &amp; Write-off'!N42="na","na",(IF('5_AR &amp; Write-off'!N$45="na","na",(IF('5_AR &amp; Write-off'!N$45=0,0,'5_AR &amp; Write-off'!N32/'5_AR &amp; Write-off'!N$35)))))</f>
        <v>0</v>
      </c>
      <c r="P158" s="588">
        <f>IF('5_AR &amp; Write-off'!O42="na","na",(IF('5_AR &amp; Write-off'!O$45="na","na",(IF('5_AR &amp; Write-off'!O$45=0,0,'5_AR &amp; Write-off'!O32/'5_AR &amp; Write-off'!O$35)))))</f>
        <v>0</v>
      </c>
      <c r="Q158" s="588">
        <f>IF('5_AR &amp; Write-off'!P42="na","na",(IF('5_AR &amp; Write-off'!P$45="na","na",(IF('5_AR &amp; Write-off'!P$45=0,0,'5_AR &amp; Write-off'!P32/'5_AR &amp; Write-off'!P$35)))))</f>
        <v>0</v>
      </c>
      <c r="R158" s="610">
        <f>IF('5_AR &amp; Write-off'!Q42="na","na",(IF('5_AR &amp; Write-off'!Q$45="na","na",(IF('5_AR &amp; Write-off'!Q$45=0,0,'5_AR &amp; Write-off'!Q32/'5_AR &amp; Write-off'!Q$35)))))</f>
        <v>0</v>
      </c>
      <c r="S158"/>
      <c r="T158"/>
      <c r="U158"/>
      <c r="V158"/>
      <c r="W158"/>
      <c r="X158"/>
    </row>
    <row r="159" spans="2:24">
      <c r="B159" s="875"/>
      <c r="C159" s="850"/>
      <c r="D159" s="44" t="s">
        <v>686</v>
      </c>
      <c r="E159" s="55" t="s">
        <v>380</v>
      </c>
      <c r="F159" s="68">
        <v>49</v>
      </c>
      <c r="G159" s="588">
        <f>IF('5_AR &amp; Write-off'!F43="na","na",(IF('5_AR &amp; Write-off'!F$45="na","na",(IF('5_AR &amp; Write-off'!F$45=0,0,'5_AR &amp; Write-off'!F33/'5_AR &amp; Write-off'!F$35)))))</f>
        <v>0</v>
      </c>
      <c r="H159" s="588">
        <f>IF('5_AR &amp; Write-off'!G43="na","na",(IF('5_AR &amp; Write-off'!G$45="na","na",(IF('5_AR &amp; Write-off'!G$45=0,0,'5_AR &amp; Write-off'!G33/'5_AR &amp; Write-off'!G$35)))))</f>
        <v>0</v>
      </c>
      <c r="I159" s="588">
        <f>IF('5_AR &amp; Write-off'!H43="na","na",(IF('5_AR &amp; Write-off'!H$45="na","na",(IF('5_AR &amp; Write-off'!H$45=0,0,'5_AR &amp; Write-off'!H33/'5_AR &amp; Write-off'!H$35)))))</f>
        <v>0</v>
      </c>
      <c r="J159" s="588">
        <f>IF('5_AR &amp; Write-off'!I43="na","na",(IF('5_AR &amp; Write-off'!I$45="na","na",(IF('5_AR &amp; Write-off'!I$45=0,0,'5_AR &amp; Write-off'!I33/'5_AR &amp; Write-off'!I$35)))))</f>
        <v>0</v>
      </c>
      <c r="K159" s="588">
        <f>IF('5_AR &amp; Write-off'!J43="na","na",(IF('5_AR &amp; Write-off'!J$45="na","na",(IF('5_AR &amp; Write-off'!J$45=0,0,'5_AR &amp; Write-off'!J33/'5_AR &amp; Write-off'!J$35)))))</f>
        <v>0</v>
      </c>
      <c r="L159" s="588">
        <f>IF('5_AR &amp; Write-off'!K43="na","na",(IF('5_AR &amp; Write-off'!K$45="na","na",(IF('5_AR &amp; Write-off'!K$45=0,0,'5_AR &amp; Write-off'!K33/'5_AR &amp; Write-off'!K$35)))))</f>
        <v>0</v>
      </c>
      <c r="M159" s="588">
        <f>IF('5_AR &amp; Write-off'!L43="na","na",(IF('5_AR &amp; Write-off'!L$45="na","na",(IF('5_AR &amp; Write-off'!L$45=0,0,'5_AR &amp; Write-off'!L33/'5_AR &amp; Write-off'!L$35)))))</f>
        <v>0</v>
      </c>
      <c r="N159" s="588">
        <f>IF('5_AR &amp; Write-off'!M43="na","na",(IF('5_AR &amp; Write-off'!M$45="na","na",(IF('5_AR &amp; Write-off'!M$45=0,0,'5_AR &amp; Write-off'!M33/'5_AR &amp; Write-off'!M$35)))))</f>
        <v>0</v>
      </c>
      <c r="O159" s="588">
        <f>IF('5_AR &amp; Write-off'!N43="na","na",(IF('5_AR &amp; Write-off'!N$45="na","na",(IF('5_AR &amp; Write-off'!N$45=0,0,'5_AR &amp; Write-off'!N33/'5_AR &amp; Write-off'!N$35)))))</f>
        <v>0</v>
      </c>
      <c r="P159" s="588">
        <f>IF('5_AR &amp; Write-off'!O43="na","na",(IF('5_AR &amp; Write-off'!O$45="na","na",(IF('5_AR &amp; Write-off'!O$45=0,0,'5_AR &amp; Write-off'!O33/'5_AR &amp; Write-off'!O$35)))))</f>
        <v>0</v>
      </c>
      <c r="Q159" s="588">
        <f>IF('5_AR &amp; Write-off'!P43="na","na",(IF('5_AR &amp; Write-off'!P$45="na","na",(IF('5_AR &amp; Write-off'!P$45=0,0,'5_AR &amp; Write-off'!P33/'5_AR &amp; Write-off'!P$35)))))</f>
        <v>0</v>
      </c>
      <c r="R159" s="610">
        <f>IF('5_AR &amp; Write-off'!Q43="na","na",(IF('5_AR &amp; Write-off'!Q$45="na","na",(IF('5_AR &amp; Write-off'!Q$45=0,0,'5_AR &amp; Write-off'!Q33/'5_AR &amp; Write-off'!Q$35)))))</f>
        <v>0</v>
      </c>
      <c r="S159"/>
      <c r="T159"/>
      <c r="U159"/>
      <c r="V159"/>
      <c r="W159"/>
      <c r="X159"/>
    </row>
    <row r="160" spans="2:24">
      <c r="B160" s="875"/>
      <c r="C160" s="851"/>
      <c r="D160" s="40" t="s">
        <v>383</v>
      </c>
      <c r="E160" s="376" t="s">
        <v>382</v>
      </c>
      <c r="F160" s="66">
        <v>49</v>
      </c>
      <c r="G160" s="588">
        <f>IF('5_AR &amp; Write-off'!F44="na","na",(IF('5_AR &amp; Write-off'!F$45="na","na",(IF('5_AR &amp; Write-off'!F$45=0,0,'5_AR &amp; Write-off'!F34/'5_AR &amp; Write-off'!F$35)))))</f>
        <v>0</v>
      </c>
      <c r="H160" s="588">
        <f>IF('5_AR &amp; Write-off'!G44="na","na",(IF('5_AR &amp; Write-off'!G$45="na","na",(IF('5_AR &amp; Write-off'!G$45=0,0,'5_AR &amp; Write-off'!G34/'5_AR &amp; Write-off'!G$35)))))</f>
        <v>0</v>
      </c>
      <c r="I160" s="588">
        <f>IF('5_AR &amp; Write-off'!H44="na","na",(IF('5_AR &amp; Write-off'!H$45="na","na",(IF('5_AR &amp; Write-off'!H$45=0,0,'5_AR &amp; Write-off'!H34/'5_AR &amp; Write-off'!H$35)))))</f>
        <v>0</v>
      </c>
      <c r="J160" s="588">
        <f>IF('5_AR &amp; Write-off'!I44="na","na",(IF('5_AR &amp; Write-off'!I$45="na","na",(IF('5_AR &amp; Write-off'!I$45=0,0,'5_AR &amp; Write-off'!I34/'5_AR &amp; Write-off'!I$35)))))</f>
        <v>0</v>
      </c>
      <c r="K160" s="588">
        <f>IF('5_AR &amp; Write-off'!J44="na","na",(IF('5_AR &amp; Write-off'!J$45="na","na",(IF('5_AR &amp; Write-off'!J$45=0,0,'5_AR &amp; Write-off'!J34/'5_AR &amp; Write-off'!J$35)))))</f>
        <v>0</v>
      </c>
      <c r="L160" s="588">
        <f>IF('5_AR &amp; Write-off'!K44="na","na",(IF('5_AR &amp; Write-off'!K$45="na","na",(IF('5_AR &amp; Write-off'!K$45=0,0,'5_AR &amp; Write-off'!K34/'5_AR &amp; Write-off'!K$35)))))</f>
        <v>0</v>
      </c>
      <c r="M160" s="588">
        <f>IF('5_AR &amp; Write-off'!L44="na","na",(IF('5_AR &amp; Write-off'!L$45="na","na",(IF('5_AR &amp; Write-off'!L$45=0,0,'5_AR &amp; Write-off'!L34/'5_AR &amp; Write-off'!L$35)))))</f>
        <v>0</v>
      </c>
      <c r="N160" s="588">
        <f>IF('5_AR &amp; Write-off'!M44="na","na",(IF('5_AR &amp; Write-off'!M$45="na","na",(IF('5_AR &amp; Write-off'!M$45=0,0,'5_AR &amp; Write-off'!M34/'5_AR &amp; Write-off'!M$35)))))</f>
        <v>0</v>
      </c>
      <c r="O160" s="588">
        <f>IF('5_AR &amp; Write-off'!N44="na","na",(IF('5_AR &amp; Write-off'!N$45="na","na",(IF('5_AR &amp; Write-off'!N$45=0,0,'5_AR &amp; Write-off'!N34/'5_AR &amp; Write-off'!N$35)))))</f>
        <v>0</v>
      </c>
      <c r="P160" s="588">
        <f>IF('5_AR &amp; Write-off'!O44="na","na",(IF('5_AR &amp; Write-off'!O$45="na","na",(IF('5_AR &amp; Write-off'!O$45=0,0,'5_AR &amp; Write-off'!O34/'5_AR &amp; Write-off'!O$35)))))</f>
        <v>0</v>
      </c>
      <c r="Q160" s="588">
        <f>IF('5_AR &amp; Write-off'!P44="na","na",(IF('5_AR &amp; Write-off'!P$45="na","na",(IF('5_AR &amp; Write-off'!P$45=0,0,'5_AR &amp; Write-off'!P34/'5_AR &amp; Write-off'!P$35)))))</f>
        <v>0</v>
      </c>
      <c r="R160" s="610">
        <f>IF('5_AR &amp; Write-off'!Q44="na","na",(IF('5_AR &amp; Write-off'!Q$45="na","na",(IF('5_AR &amp; Write-off'!Q$45=0,0,'5_AR &amp; Write-off'!Q34/'5_AR &amp; Write-off'!Q$35)))))</f>
        <v>0</v>
      </c>
      <c r="S160"/>
      <c r="T160"/>
      <c r="U160"/>
      <c r="V160"/>
      <c r="W160"/>
      <c r="X160"/>
    </row>
    <row r="161" spans="2:24">
      <c r="B161" s="875"/>
      <c r="C161" s="849" t="s">
        <v>692</v>
      </c>
      <c r="D161" s="415" t="s">
        <v>691</v>
      </c>
      <c r="E161" s="55"/>
      <c r="F161" s="68"/>
      <c r="G161" s="603"/>
      <c r="H161" s="603"/>
      <c r="I161" s="603"/>
      <c r="J161" s="603"/>
      <c r="K161" s="603"/>
      <c r="L161" s="603"/>
      <c r="M161" s="603"/>
      <c r="N161" s="603"/>
      <c r="O161" s="603"/>
      <c r="P161" s="603"/>
      <c r="Q161" s="603"/>
      <c r="R161" s="618"/>
      <c r="S161"/>
      <c r="T161"/>
      <c r="U161"/>
      <c r="V161"/>
      <c r="W161"/>
      <c r="X161"/>
    </row>
    <row r="162" spans="2:24">
      <c r="B162" s="875"/>
      <c r="C162" s="850"/>
      <c r="D162" s="44" t="s">
        <v>688</v>
      </c>
      <c r="E162" s="55" t="s">
        <v>397</v>
      </c>
      <c r="F162" s="68">
        <v>51</v>
      </c>
      <c r="G162" s="588">
        <f>IF('5_AR &amp; Write-off'!F42="na","na",(IF('5_AR &amp; Write-off'!F$45="na","na",(IF('5_AR &amp; Write-off'!F$45=0,0,'5_AR &amp; Write-off'!F42/'5_AR &amp; Write-off'!F$45)))))</f>
        <v>0</v>
      </c>
      <c r="H162" s="588">
        <f>IF('5_AR &amp; Write-off'!G42="na","na",(IF('5_AR &amp; Write-off'!G$45="na","na",(IF('5_AR &amp; Write-off'!G$45=0,0,'5_AR &amp; Write-off'!G42/'5_AR &amp; Write-off'!G$45)))))</f>
        <v>0</v>
      </c>
      <c r="I162" s="588">
        <f>IF('5_AR &amp; Write-off'!H42="na","na",(IF('5_AR &amp; Write-off'!H$45="na","na",(IF('5_AR &amp; Write-off'!H$45=0,0,'5_AR &amp; Write-off'!H42/'5_AR &amp; Write-off'!H$45)))))</f>
        <v>0</v>
      </c>
      <c r="J162" s="588">
        <f>IF('5_AR &amp; Write-off'!I42="na","na",(IF('5_AR &amp; Write-off'!I$45="na","na",(IF('5_AR &amp; Write-off'!I$45=0,0,'5_AR &amp; Write-off'!I42/'5_AR &amp; Write-off'!I$45)))))</f>
        <v>0</v>
      </c>
      <c r="K162" s="588">
        <f>IF('5_AR &amp; Write-off'!J42="na","na",(IF('5_AR &amp; Write-off'!J$45="na","na",(IF('5_AR &amp; Write-off'!J$45=0,0,'5_AR &amp; Write-off'!J42/'5_AR &amp; Write-off'!J$45)))))</f>
        <v>0</v>
      </c>
      <c r="L162" s="588">
        <f>IF('5_AR &amp; Write-off'!K42="na","na",(IF('5_AR &amp; Write-off'!K$45="na","na",(IF('5_AR &amp; Write-off'!K$45=0,0,'5_AR &amp; Write-off'!K42/'5_AR &amp; Write-off'!K$45)))))</f>
        <v>0</v>
      </c>
      <c r="M162" s="588">
        <f>IF('5_AR &amp; Write-off'!L42="na","na",(IF('5_AR &amp; Write-off'!L$45="na","na",(IF('5_AR &amp; Write-off'!L$45=0,0,'5_AR &amp; Write-off'!L42/'5_AR &amp; Write-off'!L$45)))))</f>
        <v>0</v>
      </c>
      <c r="N162" s="588">
        <f>IF('5_AR &amp; Write-off'!M42="na","na",(IF('5_AR &amp; Write-off'!M$45="na","na",(IF('5_AR &amp; Write-off'!M$45=0,0,'5_AR &amp; Write-off'!M42/'5_AR &amp; Write-off'!M$45)))))</f>
        <v>0</v>
      </c>
      <c r="O162" s="588">
        <f>IF('5_AR &amp; Write-off'!N42="na","na",(IF('5_AR &amp; Write-off'!N$45="na","na",(IF('5_AR &amp; Write-off'!N$45=0,0,'5_AR &amp; Write-off'!N42/'5_AR &amp; Write-off'!N$45)))))</f>
        <v>0</v>
      </c>
      <c r="P162" s="588">
        <f>IF('5_AR &amp; Write-off'!O42="na","na",(IF('5_AR &amp; Write-off'!O$45="na","na",(IF('5_AR &amp; Write-off'!O$45=0,0,'5_AR &amp; Write-off'!O42/'5_AR &amp; Write-off'!O$45)))))</f>
        <v>0</v>
      </c>
      <c r="Q162" s="588">
        <f>IF('5_AR &amp; Write-off'!P42="na","na",(IF('5_AR &amp; Write-off'!P$45="na","na",(IF('5_AR &amp; Write-off'!P$45=0,0,'5_AR &amp; Write-off'!P42/'5_AR &amp; Write-off'!P$45)))))</f>
        <v>0</v>
      </c>
      <c r="R162" s="610">
        <f>IF('5_AR &amp; Write-off'!Q42="na","na",(IF('5_AR &amp; Write-off'!Q$45="na","na",(IF('5_AR &amp; Write-off'!Q$45=0,0,'5_AR &amp; Write-off'!Q42/'5_AR &amp; Write-off'!Q$45)))))</f>
        <v>0</v>
      </c>
      <c r="S162"/>
      <c r="T162"/>
      <c r="U162"/>
      <c r="V162"/>
      <c r="W162"/>
      <c r="X162"/>
    </row>
    <row r="163" spans="2:24">
      <c r="B163" s="875"/>
      <c r="C163" s="850"/>
      <c r="D163" s="44" t="s">
        <v>689</v>
      </c>
      <c r="E163" s="55" t="s">
        <v>401</v>
      </c>
      <c r="F163" s="68">
        <v>51</v>
      </c>
      <c r="G163" s="588">
        <f>IF('5_AR &amp; Write-off'!F43="na","na",(IF('5_AR &amp; Write-off'!F$45="na","na",(IF('5_AR &amp; Write-off'!F$45=0,0,'5_AR &amp; Write-off'!F43/'5_AR &amp; Write-off'!F$45)))))</f>
        <v>0</v>
      </c>
      <c r="H163" s="588">
        <f>IF('5_AR &amp; Write-off'!G43="na","na",(IF('5_AR &amp; Write-off'!G$45="na","na",(IF('5_AR &amp; Write-off'!G$45=0,0,'5_AR &amp; Write-off'!G43/'5_AR &amp; Write-off'!G$45)))))</f>
        <v>0</v>
      </c>
      <c r="I163" s="588">
        <f>IF('5_AR &amp; Write-off'!H43="na","na",(IF('5_AR &amp; Write-off'!H$45="na","na",(IF('5_AR &amp; Write-off'!H$45=0,0,'5_AR &amp; Write-off'!H43/'5_AR &amp; Write-off'!H$45)))))</f>
        <v>0</v>
      </c>
      <c r="J163" s="588">
        <f>IF('5_AR &amp; Write-off'!I43="na","na",(IF('5_AR &amp; Write-off'!I$45="na","na",(IF('5_AR &amp; Write-off'!I$45=0,0,'5_AR &amp; Write-off'!I43/'5_AR &amp; Write-off'!I$45)))))</f>
        <v>0</v>
      </c>
      <c r="K163" s="588">
        <f>IF('5_AR &amp; Write-off'!J43="na","na",(IF('5_AR &amp; Write-off'!J$45="na","na",(IF('5_AR &amp; Write-off'!J$45=0,0,'5_AR &amp; Write-off'!J43/'5_AR &amp; Write-off'!J$45)))))</f>
        <v>0</v>
      </c>
      <c r="L163" s="588">
        <f>IF('5_AR &amp; Write-off'!K43="na","na",(IF('5_AR &amp; Write-off'!K$45="na","na",(IF('5_AR &amp; Write-off'!K$45=0,0,'5_AR &amp; Write-off'!K43/'5_AR &amp; Write-off'!K$45)))))</f>
        <v>0</v>
      </c>
      <c r="M163" s="588">
        <f>IF('5_AR &amp; Write-off'!L43="na","na",(IF('5_AR &amp; Write-off'!L$45="na","na",(IF('5_AR &amp; Write-off'!L$45=0,0,'5_AR &amp; Write-off'!L43/'5_AR &amp; Write-off'!L$45)))))</f>
        <v>0</v>
      </c>
      <c r="N163" s="588">
        <f>IF('5_AR &amp; Write-off'!M43="na","na",(IF('5_AR &amp; Write-off'!M$45="na","na",(IF('5_AR &amp; Write-off'!M$45=0,0,'5_AR &amp; Write-off'!M43/'5_AR &amp; Write-off'!M$45)))))</f>
        <v>0</v>
      </c>
      <c r="O163" s="588">
        <f>IF('5_AR &amp; Write-off'!N43="na","na",(IF('5_AR &amp; Write-off'!N$45="na","na",(IF('5_AR &amp; Write-off'!N$45=0,0,'5_AR &amp; Write-off'!N43/'5_AR &amp; Write-off'!N$45)))))</f>
        <v>0</v>
      </c>
      <c r="P163" s="588">
        <f>IF('5_AR &amp; Write-off'!O43="na","na",(IF('5_AR &amp; Write-off'!O$45="na","na",(IF('5_AR &amp; Write-off'!O$45=0,0,'5_AR &amp; Write-off'!O43/'5_AR &amp; Write-off'!O$45)))))</f>
        <v>0</v>
      </c>
      <c r="Q163" s="588">
        <f>IF('5_AR &amp; Write-off'!P43="na","na",(IF('5_AR &amp; Write-off'!P$45="na","na",(IF('5_AR &amp; Write-off'!P$45=0,0,'5_AR &amp; Write-off'!P43/'5_AR &amp; Write-off'!P$45)))))</f>
        <v>0</v>
      </c>
      <c r="R163" s="610">
        <f>IF('5_AR &amp; Write-off'!Q43="na","na",(IF('5_AR &amp; Write-off'!Q$45="na","na",(IF('5_AR &amp; Write-off'!Q$45=0,0,'5_AR &amp; Write-off'!Q43/'5_AR &amp; Write-off'!Q$45)))))</f>
        <v>0</v>
      </c>
      <c r="S163"/>
      <c r="T163"/>
      <c r="U163"/>
      <c r="V163"/>
      <c r="W163"/>
      <c r="X163"/>
    </row>
    <row r="164" spans="2:24">
      <c r="B164" s="875"/>
      <c r="C164" s="851"/>
      <c r="D164" s="40" t="s">
        <v>383</v>
      </c>
      <c r="E164" s="53" t="s">
        <v>403</v>
      </c>
      <c r="F164" s="68">
        <v>51</v>
      </c>
      <c r="G164" s="588">
        <f>IF('5_AR &amp; Write-off'!F44="na","na",(IF('5_AR &amp; Write-off'!F$45="na","na",(IF('5_AR &amp; Write-off'!F$45=0,0,'5_AR &amp; Write-off'!F44/'5_AR &amp; Write-off'!F$45)))))</f>
        <v>0</v>
      </c>
      <c r="H164" s="588">
        <f>IF('5_AR &amp; Write-off'!G44="na","na",(IF('5_AR &amp; Write-off'!G$45="na","na",(IF('5_AR &amp; Write-off'!G$45=0,0,'5_AR &amp; Write-off'!G44/'5_AR &amp; Write-off'!G$45)))))</f>
        <v>0</v>
      </c>
      <c r="I164" s="588">
        <f>IF('5_AR &amp; Write-off'!H44="na","na",(IF('5_AR &amp; Write-off'!H$45="na","na",(IF('5_AR &amp; Write-off'!H$45=0,0,'5_AR &amp; Write-off'!H44/'5_AR &amp; Write-off'!H$45)))))</f>
        <v>0</v>
      </c>
      <c r="J164" s="588">
        <f>IF('5_AR &amp; Write-off'!I44="na","na",(IF('5_AR &amp; Write-off'!I$45="na","na",(IF('5_AR &amp; Write-off'!I$45=0,0,'5_AR &amp; Write-off'!I44/'5_AR &amp; Write-off'!I$45)))))</f>
        <v>0</v>
      </c>
      <c r="K164" s="588">
        <f>IF('5_AR &amp; Write-off'!J44="na","na",(IF('5_AR &amp; Write-off'!J$45="na","na",(IF('5_AR &amp; Write-off'!J$45=0,0,'5_AR &amp; Write-off'!J44/'5_AR &amp; Write-off'!J$45)))))</f>
        <v>0</v>
      </c>
      <c r="L164" s="588">
        <f>IF('5_AR &amp; Write-off'!K44="na","na",(IF('5_AR &amp; Write-off'!K$45="na","na",(IF('5_AR &amp; Write-off'!K$45=0,0,'5_AR &amp; Write-off'!K44/'5_AR &amp; Write-off'!K$45)))))</f>
        <v>0</v>
      </c>
      <c r="M164" s="588">
        <f>IF('5_AR &amp; Write-off'!L44="na","na",(IF('5_AR &amp; Write-off'!L$45="na","na",(IF('5_AR &amp; Write-off'!L$45=0,0,'5_AR &amp; Write-off'!L44/'5_AR &amp; Write-off'!L$45)))))</f>
        <v>0</v>
      </c>
      <c r="N164" s="588">
        <f>IF('5_AR &amp; Write-off'!M44="na","na",(IF('5_AR &amp; Write-off'!M$45="na","na",(IF('5_AR &amp; Write-off'!M$45=0,0,'5_AR &amp; Write-off'!M44/'5_AR &amp; Write-off'!M$45)))))</f>
        <v>0</v>
      </c>
      <c r="O164" s="588">
        <f>IF('5_AR &amp; Write-off'!N44="na","na",(IF('5_AR &amp; Write-off'!N$45="na","na",(IF('5_AR &amp; Write-off'!N$45=0,0,'5_AR &amp; Write-off'!N44/'5_AR &amp; Write-off'!N$45)))))</f>
        <v>0</v>
      </c>
      <c r="P164" s="588">
        <f>IF('5_AR &amp; Write-off'!O44="na","na",(IF('5_AR &amp; Write-off'!O$45="na","na",(IF('5_AR &amp; Write-off'!O$45=0,0,'5_AR &amp; Write-off'!O44/'5_AR &amp; Write-off'!O$45)))))</f>
        <v>0</v>
      </c>
      <c r="Q164" s="588">
        <f>IF('5_AR &amp; Write-off'!P44="na","na",(IF('5_AR &amp; Write-off'!P$45="na","na",(IF('5_AR &amp; Write-off'!P$45=0,0,'5_AR &amp; Write-off'!P44/'5_AR &amp; Write-off'!P$45)))))</f>
        <v>0</v>
      </c>
      <c r="R164" s="610">
        <f>IF('5_AR &amp; Write-off'!Q44="na","na",(IF('5_AR &amp; Write-off'!Q$45="na","na",(IF('5_AR &amp; Write-off'!Q$45=0,0,'5_AR &amp; Write-off'!Q44/'5_AR &amp; Write-off'!Q$45)))))</f>
        <v>0</v>
      </c>
      <c r="S164"/>
      <c r="T164"/>
      <c r="U164"/>
      <c r="V164"/>
      <c r="W164"/>
      <c r="X164"/>
    </row>
    <row r="165" spans="2:24">
      <c r="B165" s="875"/>
      <c r="C165" s="64" t="s">
        <v>693</v>
      </c>
      <c r="D165" s="75" t="s">
        <v>694</v>
      </c>
      <c r="E165" s="59">
        <v>42</v>
      </c>
      <c r="F165" s="580">
        <v>49</v>
      </c>
      <c r="G165" s="588" t="str">
        <f>IF('5_AR &amp; Write-off'!F36="na","na",(IF('5_AR &amp; Write-off'!F31="na","na",(IF('5_AR &amp; Write-off'!F31=0,"na",'5_AR &amp; Write-off'!F36/'5_AR &amp; Write-off'!F31)))))</f>
        <v>na</v>
      </c>
      <c r="H165" s="588" t="str">
        <f>IF('5_AR &amp; Write-off'!G36="na","na",(IF('5_AR &amp; Write-off'!G31="na","na",(IF('5_AR &amp; Write-off'!G31=0,"na",'5_AR &amp; Write-off'!G36/'5_AR &amp; Write-off'!G31)))))</f>
        <v>na</v>
      </c>
      <c r="I165" s="588" t="str">
        <f>IF('5_AR &amp; Write-off'!H36="na","na",(IF('5_AR &amp; Write-off'!H31="na","na",(IF('5_AR &amp; Write-off'!H31=0,"na",'5_AR &amp; Write-off'!H36/'5_AR &amp; Write-off'!H31)))))</f>
        <v>na</v>
      </c>
      <c r="J165" s="588" t="str">
        <f>IF('5_AR &amp; Write-off'!I36="na","na",(IF('5_AR &amp; Write-off'!I31="na","na",(IF('5_AR &amp; Write-off'!I31=0,"na",'5_AR &amp; Write-off'!I36/'5_AR &amp; Write-off'!I31)))))</f>
        <v>na</v>
      </c>
      <c r="K165" s="588" t="str">
        <f>IF('5_AR &amp; Write-off'!J36="na","na",(IF('5_AR &amp; Write-off'!J31="na","na",(IF('5_AR &amp; Write-off'!J31=0,"na",'5_AR &amp; Write-off'!J36/'5_AR &amp; Write-off'!J31)))))</f>
        <v>na</v>
      </c>
      <c r="L165" s="588" t="str">
        <f>IF('5_AR &amp; Write-off'!K36="na","na",(IF('5_AR &amp; Write-off'!K31="na","na",(IF('5_AR &amp; Write-off'!K31=0,"na",'5_AR &amp; Write-off'!K36/'5_AR &amp; Write-off'!K31)))))</f>
        <v>na</v>
      </c>
      <c r="M165" s="588" t="str">
        <f>IF('5_AR &amp; Write-off'!L36="na","na",(IF('5_AR &amp; Write-off'!L31="na","na",(IF('5_AR &amp; Write-off'!L31=0,"na",'5_AR &amp; Write-off'!L36/'5_AR &amp; Write-off'!L31)))))</f>
        <v>na</v>
      </c>
      <c r="N165" s="588" t="str">
        <f>IF('5_AR &amp; Write-off'!M36="na","na",(IF('5_AR &amp; Write-off'!M31="na","na",(IF('5_AR &amp; Write-off'!M31=0,"na",'5_AR &amp; Write-off'!M36/'5_AR &amp; Write-off'!M31)))))</f>
        <v>na</v>
      </c>
      <c r="O165" s="588" t="str">
        <f>IF('5_AR &amp; Write-off'!N36="na","na",(IF('5_AR &amp; Write-off'!N31="na","na",(IF('5_AR &amp; Write-off'!N31=0,"na",'5_AR &amp; Write-off'!N36/'5_AR &amp; Write-off'!N31)))))</f>
        <v>na</v>
      </c>
      <c r="P165" s="588" t="str">
        <f>IF('5_AR &amp; Write-off'!O36="na","na",(IF('5_AR &amp; Write-off'!O31="na","na",(IF('5_AR &amp; Write-off'!O31=0,"na",'5_AR &amp; Write-off'!O36/'5_AR &amp; Write-off'!O31)))))</f>
        <v>na</v>
      </c>
      <c r="Q165" s="588" t="str">
        <f>IF('5_AR &amp; Write-off'!P36="na","na",(IF('5_AR &amp; Write-off'!P31="na","na",(IF('5_AR &amp; Write-off'!P31=0,"na",'5_AR &amp; Write-off'!P36/'5_AR &amp; Write-off'!P31)))))</f>
        <v>na</v>
      </c>
      <c r="R165" s="610" t="str">
        <f>IF('5_AR &amp; Write-off'!Q36="na","na",(IF('5_AR &amp; Write-off'!Q31="na","na",(IF('5_AR &amp; Write-off'!Q31=0,"na",'5_AR &amp; Write-off'!Q36/'5_AR &amp; Write-off'!Q31)))))</f>
        <v>na</v>
      </c>
      <c r="S165"/>
      <c r="T165"/>
      <c r="U165"/>
      <c r="V165"/>
      <c r="W165"/>
      <c r="X165"/>
    </row>
    <row r="166" spans="2:24">
      <c r="B166" s="875"/>
      <c r="C166" s="849" t="s">
        <v>695</v>
      </c>
      <c r="D166" s="415" t="s">
        <v>696</v>
      </c>
      <c r="E166" s="54"/>
      <c r="F166" s="67"/>
      <c r="G166" s="599"/>
      <c r="H166" s="599"/>
      <c r="I166" s="599"/>
      <c r="J166" s="599"/>
      <c r="K166" s="599"/>
      <c r="L166" s="599"/>
      <c r="M166" s="599"/>
      <c r="N166" s="599"/>
      <c r="O166" s="599"/>
      <c r="P166" s="599"/>
      <c r="Q166" s="599"/>
      <c r="R166" s="617"/>
      <c r="S166"/>
      <c r="T166"/>
      <c r="U166"/>
      <c r="V166"/>
      <c r="W166"/>
      <c r="X166"/>
    </row>
    <row r="167" spans="2:24">
      <c r="B167" s="875"/>
      <c r="C167" s="850"/>
      <c r="D167" s="44" t="s">
        <v>688</v>
      </c>
      <c r="E167" s="55" t="s">
        <v>697</v>
      </c>
      <c r="F167" s="68" t="s">
        <v>397</v>
      </c>
      <c r="G167" s="591" t="str">
        <f>IF('5_AR &amp; Write-off'!F47="na","na",(IF('5_AR &amp; Write-off'!F42="na","na",(IF('5_AR &amp; Write-off'!F42=0,"na",'5_AR &amp; Write-off'!F47/'5_AR &amp; Write-off'!F42)))))</f>
        <v>na</v>
      </c>
      <c r="H167" s="591" t="str">
        <f>IF('5_AR &amp; Write-off'!G47="na","na",(IF('5_AR &amp; Write-off'!G42="na","na",(IF('5_AR &amp; Write-off'!G42=0,"na",'5_AR &amp; Write-off'!G47/'5_AR &amp; Write-off'!G42)))))</f>
        <v>na</v>
      </c>
      <c r="I167" s="591" t="str">
        <f>IF('5_AR &amp; Write-off'!H47="na","na",(IF('5_AR &amp; Write-off'!H42="na","na",(IF('5_AR &amp; Write-off'!H42=0,"na",'5_AR &amp; Write-off'!H47/'5_AR &amp; Write-off'!H42)))))</f>
        <v>na</v>
      </c>
      <c r="J167" s="591" t="str">
        <f>IF('5_AR &amp; Write-off'!I47="na","na",(IF('5_AR &amp; Write-off'!I42="na","na",(IF('5_AR &amp; Write-off'!I42=0,"na",'5_AR &amp; Write-off'!I47/'5_AR &amp; Write-off'!I42)))))</f>
        <v>na</v>
      </c>
      <c r="K167" s="591" t="str">
        <f>IF('5_AR &amp; Write-off'!J47="na","na",(IF('5_AR &amp; Write-off'!J42="na","na",(IF('5_AR &amp; Write-off'!J42=0,"na",'5_AR &amp; Write-off'!J47/'5_AR &amp; Write-off'!J42)))))</f>
        <v>na</v>
      </c>
      <c r="L167" s="591" t="str">
        <f>IF('5_AR &amp; Write-off'!K47="na","na",(IF('5_AR &amp; Write-off'!K42="na","na",(IF('5_AR &amp; Write-off'!K42=0,"na",'5_AR &amp; Write-off'!K47/'5_AR &amp; Write-off'!K42)))))</f>
        <v>na</v>
      </c>
      <c r="M167" s="591" t="str">
        <f>IF('5_AR &amp; Write-off'!L47="na","na",(IF('5_AR &amp; Write-off'!L42="na","na",(IF('5_AR &amp; Write-off'!L42=0,"na",'5_AR &amp; Write-off'!L47/'5_AR &amp; Write-off'!L42)))))</f>
        <v>na</v>
      </c>
      <c r="N167" s="591" t="str">
        <f>IF('5_AR &amp; Write-off'!M47="na","na",(IF('5_AR &amp; Write-off'!M42="na","na",(IF('5_AR &amp; Write-off'!M42=0,"na",'5_AR &amp; Write-off'!M47/'5_AR &amp; Write-off'!M42)))))</f>
        <v>na</v>
      </c>
      <c r="O167" s="591" t="str">
        <f>IF('5_AR &amp; Write-off'!N47="na","na",(IF('5_AR &amp; Write-off'!N42="na","na",(IF('5_AR &amp; Write-off'!N42=0,"na",'5_AR &amp; Write-off'!N47/'5_AR &amp; Write-off'!N42)))))</f>
        <v>na</v>
      </c>
      <c r="P167" s="591" t="str">
        <f>IF('5_AR &amp; Write-off'!O47="na","na",(IF('5_AR &amp; Write-off'!O42="na","na",(IF('5_AR &amp; Write-off'!O42=0,"na",'5_AR &amp; Write-off'!O47/'5_AR &amp; Write-off'!O42)))))</f>
        <v>na</v>
      </c>
      <c r="Q167" s="591" t="str">
        <f>IF('5_AR &amp; Write-off'!P47="na","na",(IF('5_AR &amp; Write-off'!P42="na","na",(IF('5_AR &amp; Write-off'!P42=0,"na",'5_AR &amp; Write-off'!P47/'5_AR &amp; Write-off'!P42)))))</f>
        <v>na</v>
      </c>
      <c r="R167" s="619" t="str">
        <f>IF('5_AR &amp; Write-off'!Q47="na","na",(IF('5_AR &amp; Write-off'!Q42="na","na",(IF('5_AR &amp; Write-off'!Q42=0,"na",'5_AR &amp; Write-off'!Q47/'5_AR &amp; Write-off'!Q42)))))</f>
        <v>na</v>
      </c>
      <c r="S167"/>
      <c r="T167"/>
      <c r="U167"/>
      <c r="V167"/>
      <c r="W167"/>
      <c r="X167"/>
    </row>
    <row r="168" spans="2:24">
      <c r="B168" s="875"/>
      <c r="C168" s="850"/>
      <c r="D168" s="44" t="s">
        <v>689</v>
      </c>
      <c r="E168" s="55" t="s">
        <v>698</v>
      </c>
      <c r="F168" s="68" t="s">
        <v>401</v>
      </c>
      <c r="G168" s="591" t="str">
        <f>IF('5_AR &amp; Write-off'!F48="na","na",(IF('5_AR &amp; Write-off'!F43="na","na",(IF('5_AR &amp; Write-off'!F43=0,"na",'5_AR &amp; Write-off'!F48/'5_AR &amp; Write-off'!F43)))))</f>
        <v>na</v>
      </c>
      <c r="H168" s="591" t="str">
        <f>IF('5_AR &amp; Write-off'!G48="na","na",(IF('5_AR &amp; Write-off'!G43="na","na",(IF('5_AR &amp; Write-off'!G43=0,"na",'5_AR &amp; Write-off'!G48/'5_AR &amp; Write-off'!G43)))))</f>
        <v>na</v>
      </c>
      <c r="I168" s="591" t="str">
        <f>IF('5_AR &amp; Write-off'!H48="na","na",(IF('5_AR &amp; Write-off'!H43="na","na",(IF('5_AR &amp; Write-off'!H43=0,"na",'5_AR &amp; Write-off'!H48/'5_AR &amp; Write-off'!H43)))))</f>
        <v>na</v>
      </c>
      <c r="J168" s="591" t="str">
        <f>IF('5_AR &amp; Write-off'!I48="na","na",(IF('5_AR &amp; Write-off'!I43="na","na",(IF('5_AR &amp; Write-off'!I43=0,"na",'5_AR &amp; Write-off'!I48/'5_AR &amp; Write-off'!I43)))))</f>
        <v>na</v>
      </c>
      <c r="K168" s="591" t="str">
        <f>IF('5_AR &amp; Write-off'!J48="na","na",(IF('5_AR &amp; Write-off'!J43="na","na",(IF('5_AR &amp; Write-off'!J43=0,"na",'5_AR &amp; Write-off'!J48/'5_AR &amp; Write-off'!J43)))))</f>
        <v>na</v>
      </c>
      <c r="L168" s="591" t="str">
        <f>IF('5_AR &amp; Write-off'!K48="na","na",(IF('5_AR &amp; Write-off'!K43="na","na",(IF('5_AR &amp; Write-off'!K43=0,"na",'5_AR &amp; Write-off'!K48/'5_AR &amp; Write-off'!K43)))))</f>
        <v>na</v>
      </c>
      <c r="M168" s="591" t="str">
        <f>IF('5_AR &amp; Write-off'!L48="na","na",(IF('5_AR &amp; Write-off'!L43="na","na",(IF('5_AR &amp; Write-off'!L43=0,"na",'5_AR &amp; Write-off'!L48/'5_AR &amp; Write-off'!L43)))))</f>
        <v>na</v>
      </c>
      <c r="N168" s="591" t="str">
        <f>IF('5_AR &amp; Write-off'!M48="na","na",(IF('5_AR &amp; Write-off'!M43="na","na",(IF('5_AR &amp; Write-off'!M43=0,"na",'5_AR &amp; Write-off'!M48/'5_AR &amp; Write-off'!M43)))))</f>
        <v>na</v>
      </c>
      <c r="O168" s="591" t="str">
        <f>IF('5_AR &amp; Write-off'!N48="na","na",(IF('5_AR &amp; Write-off'!N43="na","na",(IF('5_AR &amp; Write-off'!N43=0,"na",'5_AR &amp; Write-off'!N48/'5_AR &amp; Write-off'!N43)))))</f>
        <v>na</v>
      </c>
      <c r="P168" s="591" t="str">
        <f>IF('5_AR &amp; Write-off'!O48="na","na",(IF('5_AR &amp; Write-off'!O43="na","na",(IF('5_AR &amp; Write-off'!O43=0,"na",'5_AR &amp; Write-off'!O48/'5_AR &amp; Write-off'!O43)))))</f>
        <v>na</v>
      </c>
      <c r="Q168" s="591" t="str">
        <f>IF('5_AR &amp; Write-off'!P48="na","na",(IF('5_AR &amp; Write-off'!P43="na","na",(IF('5_AR &amp; Write-off'!P43=0,"na",'5_AR &amp; Write-off'!P48/'5_AR &amp; Write-off'!P43)))))</f>
        <v>na</v>
      </c>
      <c r="R168" s="619" t="str">
        <f>IF('5_AR &amp; Write-off'!Q48="na","na",(IF('5_AR &amp; Write-off'!Q43="na","na",(IF('5_AR &amp; Write-off'!Q43=0,"na",'5_AR &amp; Write-off'!Q48/'5_AR &amp; Write-off'!Q43)))))</f>
        <v>na</v>
      </c>
      <c r="S168"/>
      <c r="T168"/>
      <c r="U168"/>
      <c r="V168"/>
      <c r="W168"/>
      <c r="X168"/>
    </row>
    <row r="169" spans="2:24">
      <c r="B169" s="875"/>
      <c r="C169" s="851"/>
      <c r="D169" s="40" t="s">
        <v>383</v>
      </c>
      <c r="E169" s="53" t="s">
        <v>699</v>
      </c>
      <c r="F169" s="66" t="s">
        <v>700</v>
      </c>
      <c r="G169" s="591" t="str">
        <f>IF('5_AR &amp; Write-off'!F49="na","na",(IF('5_AR &amp; Write-off'!F44="na","na",(IF('5_AR &amp; Write-off'!F44=0,"na",'5_AR &amp; Write-off'!F49/'5_AR &amp; Write-off'!F44)))))</f>
        <v>na</v>
      </c>
      <c r="H169" s="591" t="str">
        <f>IF('5_AR &amp; Write-off'!G49="na","na",(IF('5_AR &amp; Write-off'!G44="na","na",(IF('5_AR &amp; Write-off'!G44=0,"na",'5_AR &amp; Write-off'!G49/'5_AR &amp; Write-off'!G44)))))</f>
        <v>na</v>
      </c>
      <c r="I169" s="591" t="str">
        <f>IF('5_AR &amp; Write-off'!H49="na","na",(IF('5_AR &amp; Write-off'!H44="na","na",(IF('5_AR &amp; Write-off'!H44=0,"na",'5_AR &amp; Write-off'!H49/'5_AR &amp; Write-off'!H44)))))</f>
        <v>na</v>
      </c>
      <c r="J169" s="591" t="str">
        <f>IF('5_AR &amp; Write-off'!I49="na","na",(IF('5_AR &amp; Write-off'!I44="na","na",(IF('5_AR &amp; Write-off'!I44=0,"na",'5_AR &amp; Write-off'!I49/'5_AR &amp; Write-off'!I44)))))</f>
        <v>na</v>
      </c>
      <c r="K169" s="591" t="str">
        <f>IF('5_AR &amp; Write-off'!J49="na","na",(IF('5_AR &amp; Write-off'!J44="na","na",(IF('5_AR &amp; Write-off'!J44=0,"na",'5_AR &amp; Write-off'!J49/'5_AR &amp; Write-off'!J44)))))</f>
        <v>na</v>
      </c>
      <c r="L169" s="591" t="str">
        <f>IF('5_AR &amp; Write-off'!K49="na","na",(IF('5_AR &amp; Write-off'!K44="na","na",(IF('5_AR &amp; Write-off'!K44=0,"na",'5_AR &amp; Write-off'!K49/'5_AR &amp; Write-off'!K44)))))</f>
        <v>na</v>
      </c>
      <c r="M169" s="591" t="str">
        <f>IF('5_AR &amp; Write-off'!L49="na","na",(IF('5_AR &amp; Write-off'!L44="na","na",(IF('5_AR &amp; Write-off'!L44=0,"na",'5_AR &amp; Write-off'!L49/'5_AR &amp; Write-off'!L44)))))</f>
        <v>na</v>
      </c>
      <c r="N169" s="591" t="str">
        <f>IF('5_AR &amp; Write-off'!M49="na","na",(IF('5_AR &amp; Write-off'!M44="na","na",(IF('5_AR &amp; Write-off'!M44=0,"na",'5_AR &amp; Write-off'!M49/'5_AR &amp; Write-off'!M44)))))</f>
        <v>na</v>
      </c>
      <c r="O169" s="591" t="str">
        <f>IF('5_AR &amp; Write-off'!N49="na","na",(IF('5_AR &amp; Write-off'!N44="na","na",(IF('5_AR &amp; Write-off'!N44=0,"na",'5_AR &amp; Write-off'!N49/'5_AR &amp; Write-off'!N44)))))</f>
        <v>na</v>
      </c>
      <c r="P169" s="591" t="str">
        <f>IF('5_AR &amp; Write-off'!O49="na","na",(IF('5_AR &amp; Write-off'!O44="na","na",(IF('5_AR &amp; Write-off'!O44=0,"na",'5_AR &amp; Write-off'!O49/'5_AR &amp; Write-off'!O44)))))</f>
        <v>na</v>
      </c>
      <c r="Q169" s="591" t="str">
        <f>IF('5_AR &amp; Write-off'!P49="na","na",(IF('5_AR &amp; Write-off'!P44="na","na",(IF('5_AR &amp; Write-off'!P44=0,"na",'5_AR &amp; Write-off'!P49/'5_AR &amp; Write-off'!P44)))))</f>
        <v>na</v>
      </c>
      <c r="R169" s="619" t="str">
        <f>IF('5_AR &amp; Write-off'!Q49="na","na",(IF('5_AR &amp; Write-off'!Q44="na","na",(IF('5_AR &amp; Write-off'!Q44=0,"na",'5_AR &amp; Write-off'!Q49/'5_AR &amp; Write-off'!Q44)))))</f>
        <v>na</v>
      </c>
      <c r="S169"/>
      <c r="T169"/>
      <c r="U169"/>
      <c r="V169"/>
      <c r="W169"/>
      <c r="X169"/>
    </row>
    <row r="170" spans="2:24">
      <c r="B170" s="875"/>
      <c r="C170" s="64" t="s">
        <v>701</v>
      </c>
      <c r="D170" s="74" t="s">
        <v>702</v>
      </c>
      <c r="E170" s="388">
        <v>54</v>
      </c>
      <c r="F170" s="582">
        <v>49</v>
      </c>
      <c r="G170" s="588" t="str">
        <f>IF('5_AR &amp; Write-off'!F35="na","na",(IF('5_AR &amp; Write-off'!F52="na","na",(IF('5_AR &amp; Write-off'!F52=0,"na",'5_AR &amp; Write-off'!F52/'5_AR &amp; Write-off'!F35)))))</f>
        <v>na</v>
      </c>
      <c r="H170" s="588" t="str">
        <f>IF('5_AR &amp; Write-off'!G35="na","na",(IF('5_AR &amp; Write-off'!G52="na","na",(IF('5_AR &amp; Write-off'!G52=0,"na",'5_AR &amp; Write-off'!G52/'5_AR &amp; Write-off'!G35)))))</f>
        <v>na</v>
      </c>
      <c r="I170" s="588" t="str">
        <f>IF('5_AR &amp; Write-off'!H35="na","na",(IF('5_AR &amp; Write-off'!H52="na","na",(IF('5_AR &amp; Write-off'!H52=0,"na",'5_AR &amp; Write-off'!H52/'5_AR &amp; Write-off'!H35)))))</f>
        <v>na</v>
      </c>
      <c r="J170" s="588" t="str">
        <f>IF('5_AR &amp; Write-off'!I35="na","na",(IF('5_AR &amp; Write-off'!I52="na","na",(IF('5_AR &amp; Write-off'!I52=0,"na",'5_AR &amp; Write-off'!I52/'5_AR &amp; Write-off'!I35)))))</f>
        <v>na</v>
      </c>
      <c r="K170" s="588" t="str">
        <f>IF('5_AR &amp; Write-off'!J35="na","na",(IF('5_AR &amp; Write-off'!J52="na","na",(IF('5_AR &amp; Write-off'!J52=0,"na",'5_AR &amp; Write-off'!J52/'5_AR &amp; Write-off'!J35)))))</f>
        <v>na</v>
      </c>
      <c r="L170" s="588" t="str">
        <f>IF('5_AR &amp; Write-off'!K35="na","na",(IF('5_AR &amp; Write-off'!K52="na","na",(IF('5_AR &amp; Write-off'!K52=0,"na",'5_AR &amp; Write-off'!K52/'5_AR &amp; Write-off'!K35)))))</f>
        <v>na</v>
      </c>
      <c r="M170" s="588" t="str">
        <f>IF('5_AR &amp; Write-off'!L35="na","na",(IF('5_AR &amp; Write-off'!L52="na","na",(IF('5_AR &amp; Write-off'!L52=0,"na",'5_AR &amp; Write-off'!L52/'5_AR &amp; Write-off'!L35)))))</f>
        <v>na</v>
      </c>
      <c r="N170" s="588" t="str">
        <f>IF('5_AR &amp; Write-off'!M35="na","na",(IF('5_AR &amp; Write-off'!M52="na","na",(IF('5_AR &amp; Write-off'!M52=0,"na",'5_AR &amp; Write-off'!M52/'5_AR &amp; Write-off'!M35)))))</f>
        <v>na</v>
      </c>
      <c r="O170" s="588" t="str">
        <f>IF('5_AR &amp; Write-off'!N35="na","na",(IF('5_AR &amp; Write-off'!N52="na","na",(IF('5_AR &amp; Write-off'!N52=0,"na",'5_AR &amp; Write-off'!N52/'5_AR &amp; Write-off'!N35)))))</f>
        <v>na</v>
      </c>
      <c r="P170" s="588" t="str">
        <f>IF('5_AR &amp; Write-off'!O35="na","na",(IF('5_AR &amp; Write-off'!O52="na","na",(IF('5_AR &amp; Write-off'!O52=0,"na",'5_AR &amp; Write-off'!O52/'5_AR &amp; Write-off'!O35)))))</f>
        <v>na</v>
      </c>
      <c r="Q170" s="588" t="str">
        <f>IF('5_AR &amp; Write-off'!P35="na","na",(IF('5_AR &amp; Write-off'!P52="na","na",(IF('5_AR &amp; Write-off'!P52=0,"na",'5_AR &amp; Write-off'!P52/'5_AR &amp; Write-off'!P35)))))</f>
        <v>na</v>
      </c>
      <c r="R170" s="610" t="str">
        <f>IF('5_AR &amp; Write-off'!Q35="na","na",(IF('5_AR &amp; Write-off'!Q52="na","na",(IF('5_AR &amp; Write-off'!Q52=0,"na",'5_AR &amp; Write-off'!Q52/'5_AR &amp; Write-off'!Q35)))))</f>
        <v>na</v>
      </c>
      <c r="S170"/>
      <c r="T170"/>
      <c r="U170"/>
      <c r="V170"/>
      <c r="W170"/>
      <c r="X170"/>
    </row>
    <row r="171" spans="2:24">
      <c r="B171" s="875"/>
      <c r="C171" s="62" t="s">
        <v>703</v>
      </c>
      <c r="D171" s="2" t="s">
        <v>704</v>
      </c>
      <c r="E171" s="51">
        <v>53</v>
      </c>
      <c r="F171" s="583" t="s">
        <v>622</v>
      </c>
      <c r="G171" s="595">
        <f>IF('5_AR &amp; Write-off'!F51="na","na",(IF('5_AR &amp; Write-off'!F51=0,0,'5_AR &amp; Write-off'!F51)))</f>
        <v>0</v>
      </c>
      <c r="H171" s="595">
        <f>IF('5_AR &amp; Write-off'!G51="na","na",(IF('5_AR &amp; Write-off'!G51=0,0,'5_AR &amp; Write-off'!G51)))</f>
        <v>0</v>
      </c>
      <c r="I171" s="595">
        <f>IF('5_AR &amp; Write-off'!H51="na","na",(IF('5_AR &amp; Write-off'!H51=0,0,'5_AR &amp; Write-off'!H51)))</f>
        <v>0</v>
      </c>
      <c r="J171" s="595">
        <f>IF('5_AR &amp; Write-off'!I51="na","na",(IF('5_AR &amp; Write-off'!I51=0,0,'5_AR &amp; Write-off'!I51)))</f>
        <v>0</v>
      </c>
      <c r="K171" s="595">
        <f>IF('5_AR &amp; Write-off'!J51="na","na",(IF('5_AR &amp; Write-off'!J51=0,0,'5_AR &amp; Write-off'!J51)))</f>
        <v>0</v>
      </c>
      <c r="L171" s="595">
        <f>IF('5_AR &amp; Write-off'!K51="na","na",(IF('5_AR &amp; Write-off'!K51=0,0,'5_AR &amp; Write-off'!K51)))</f>
        <v>0</v>
      </c>
      <c r="M171" s="595">
        <f>IF('5_AR &amp; Write-off'!L51="na","na",(IF('5_AR &amp; Write-off'!L51=0,0,'5_AR &amp; Write-off'!L51)))</f>
        <v>0</v>
      </c>
      <c r="N171" s="595">
        <f>IF('5_AR &amp; Write-off'!M51="na","na",(IF('5_AR &amp; Write-off'!M51=0,0,'5_AR &amp; Write-off'!M51)))</f>
        <v>0</v>
      </c>
      <c r="O171" s="595">
        <f>IF('5_AR &amp; Write-off'!N51="na","na",(IF('5_AR &amp; Write-off'!N51=0,0,'5_AR &amp; Write-off'!N51)))</f>
        <v>0</v>
      </c>
      <c r="P171" s="595">
        <f>IF('5_AR &amp; Write-off'!O51="na","na",(IF('5_AR &amp; Write-off'!O51=0,0,'5_AR &amp; Write-off'!O51)))</f>
        <v>0</v>
      </c>
      <c r="Q171" s="595">
        <f>IF('5_AR &amp; Write-off'!P51="na","na",(IF('5_AR &amp; Write-off'!P51=0,0,'5_AR &amp; Write-off'!P51)))</f>
        <v>0</v>
      </c>
      <c r="R171" s="611">
        <f>IF('5_AR &amp; Write-off'!Q51="na","na",(IF('5_AR &amp; Write-off'!Q51=0,0,'5_AR &amp; Write-off'!Q51)))</f>
        <v>0</v>
      </c>
      <c r="S171"/>
      <c r="T171"/>
      <c r="U171"/>
      <c r="V171"/>
      <c r="W171"/>
      <c r="X171"/>
    </row>
    <row r="172" spans="2:24" ht="12.75" customHeight="1">
      <c r="B172" s="875"/>
      <c r="C172" s="62" t="s">
        <v>705</v>
      </c>
      <c r="D172" s="2" t="s">
        <v>706</v>
      </c>
      <c r="E172" s="60" t="s">
        <v>184</v>
      </c>
      <c r="F172" s="584">
        <v>12</v>
      </c>
      <c r="G172" s="588" t="str">
        <f>IF(OR('2_Account Setup'!F82="na",'2_Account Setup'!F72="na"),"na",(IF('2_Account Setup'!F72=0,"na",('2_Account Setup'!F82)/'2_Account Setup'!F72)))</f>
        <v>na</v>
      </c>
      <c r="H172" s="588" t="str">
        <f>IF(OR('2_Account Setup'!G82="na",'2_Account Setup'!G72="na"),"na",(IF('2_Account Setup'!G72=0,"na",('2_Account Setup'!G82)/'2_Account Setup'!G72)))</f>
        <v>na</v>
      </c>
      <c r="I172" s="588" t="str">
        <f>IF(OR('2_Account Setup'!H82="na",'2_Account Setup'!H72="na"),"na",(IF('2_Account Setup'!H72=0,"na",('2_Account Setup'!H82)/'2_Account Setup'!H72)))</f>
        <v>na</v>
      </c>
      <c r="J172" s="588" t="str">
        <f>IF(OR('2_Account Setup'!I82="na",'2_Account Setup'!I72="na"),"na",(IF('2_Account Setup'!I72=0,"na",('2_Account Setup'!I82)/'2_Account Setup'!I72)))</f>
        <v>na</v>
      </c>
      <c r="K172" s="588" t="str">
        <f>IF(OR('2_Account Setup'!J82="na",'2_Account Setup'!J72="na"),"na",(IF('2_Account Setup'!J72=0,"na",('2_Account Setup'!J82)/'2_Account Setup'!J72)))</f>
        <v>na</v>
      </c>
      <c r="L172" s="588" t="str">
        <f>IF(OR('2_Account Setup'!K82="na",'2_Account Setup'!K72="na"),"na",(IF('2_Account Setup'!K72=0,"na",('2_Account Setup'!K82)/'2_Account Setup'!K72)))</f>
        <v>na</v>
      </c>
      <c r="M172" s="588" t="str">
        <f>IF(OR('2_Account Setup'!L82="na",'2_Account Setup'!L72="na"),"na",(IF('2_Account Setup'!L72=0,"na",('2_Account Setup'!L82)/'2_Account Setup'!L72)))</f>
        <v>na</v>
      </c>
      <c r="N172" s="588" t="str">
        <f>IF(OR('2_Account Setup'!M82="na",'2_Account Setup'!M72="na"),"na",(IF('2_Account Setup'!M72=0,"na",('2_Account Setup'!M82)/'2_Account Setup'!M72)))</f>
        <v>na</v>
      </c>
      <c r="O172" s="588" t="str">
        <f>IF(OR('2_Account Setup'!N82="na",'2_Account Setup'!N72="na"),"na",(IF('2_Account Setup'!N72=0,"na",('2_Account Setup'!N82)/'2_Account Setup'!N72)))</f>
        <v>na</v>
      </c>
      <c r="P172" s="588" t="str">
        <f>IF(OR('2_Account Setup'!O82="na",'2_Account Setup'!O72="na"),"na",(IF('2_Account Setup'!O72=0,"na",('2_Account Setup'!O82)/'2_Account Setup'!O72)))</f>
        <v>na</v>
      </c>
      <c r="Q172" s="588" t="str">
        <f>IF(OR('2_Account Setup'!P82="na",'2_Account Setup'!P72="na"),"na",(IF('2_Account Setup'!P72=0,"na",('2_Account Setup'!P82)/'2_Account Setup'!P72)))</f>
        <v>na</v>
      </c>
      <c r="R172" s="610" t="str">
        <f>IF(OR('2_Account Setup'!Q82="na",'2_Account Setup'!Q72="na"),"na",(IF('2_Account Setup'!Q72=0,"na",('2_Account Setup'!Q82)/'2_Account Setup'!Q72)))</f>
        <v>na</v>
      </c>
      <c r="S172"/>
      <c r="T172"/>
      <c r="U172"/>
      <c r="V172"/>
      <c r="W172"/>
      <c r="X172"/>
    </row>
    <row r="173" spans="2:24" ht="22.5">
      <c r="B173" s="875"/>
      <c r="C173" s="62" t="s">
        <v>707</v>
      </c>
      <c r="D173" s="2" t="s">
        <v>708</v>
      </c>
      <c r="E173" s="185" t="s">
        <v>184</v>
      </c>
      <c r="F173" s="568" t="s">
        <v>709</v>
      </c>
      <c r="G173" s="588" t="str">
        <f>IF(OR('2_Account Setup'!F82="na",'2_Account Setup'!F83="na"),"na",(IF((('2_Account Setup'!F82)+('2_Account Setup'!F83))=0,"na",(('2_Account Setup'!F82)/(('2_Account Setup'!F82)+('2_Account Setup'!F83))))))</f>
        <v>na</v>
      </c>
      <c r="H173" s="588" t="str">
        <f>IF(OR('2_Account Setup'!G82="na",'2_Account Setup'!G83="na"),"na",(IF((('2_Account Setup'!G82)+('2_Account Setup'!G83))=0,"na",(('2_Account Setup'!G82)/(('2_Account Setup'!G82)+('2_Account Setup'!G83))))))</f>
        <v>na</v>
      </c>
      <c r="I173" s="588" t="str">
        <f>IF(OR('2_Account Setup'!H82="na",'2_Account Setup'!H83="na"),"na",(IF((('2_Account Setup'!H82)+('2_Account Setup'!H83))=0,"na",(('2_Account Setup'!H82)/(('2_Account Setup'!H82)+('2_Account Setup'!H83))))))</f>
        <v>na</v>
      </c>
      <c r="J173" s="588" t="str">
        <f>IF(OR('2_Account Setup'!I82="na",'2_Account Setup'!I83="na"),"na",(IF((('2_Account Setup'!I82)+('2_Account Setup'!I83))=0,"na",(('2_Account Setup'!I82)/(('2_Account Setup'!I82)+('2_Account Setup'!I83))))))</f>
        <v>na</v>
      </c>
      <c r="K173" s="588" t="str">
        <f>IF(OR('2_Account Setup'!J82="na",'2_Account Setup'!J83="na"),"na",(IF((('2_Account Setup'!J82)+('2_Account Setup'!J83))=0,"na",(('2_Account Setup'!J82)/(('2_Account Setup'!J82)+('2_Account Setup'!J83))))))</f>
        <v>na</v>
      </c>
      <c r="L173" s="588" t="str">
        <f>IF(OR('2_Account Setup'!K82="na",'2_Account Setup'!K83="na"),"na",(IF((('2_Account Setup'!K82)+('2_Account Setup'!K83))=0,"na",(('2_Account Setup'!K82)/(('2_Account Setup'!K82)+('2_Account Setup'!K83))))))</f>
        <v>na</v>
      </c>
      <c r="M173" s="588" t="str">
        <f>IF(OR('2_Account Setup'!L82="na",'2_Account Setup'!L83="na"),"na",(IF((('2_Account Setup'!L82)+('2_Account Setup'!L83))=0,"na",(('2_Account Setup'!L82)/(('2_Account Setup'!L82)+('2_Account Setup'!L83))))))</f>
        <v>na</v>
      </c>
      <c r="N173" s="588" t="str">
        <f>IF(OR('2_Account Setup'!M82="na",'2_Account Setup'!M83="na"),"na",(IF((('2_Account Setup'!M82)+('2_Account Setup'!M83))=0,"na",(('2_Account Setup'!M82)/(('2_Account Setup'!M82)+('2_Account Setup'!M83))))))</f>
        <v>na</v>
      </c>
      <c r="O173" s="588" t="str">
        <f>IF(OR('2_Account Setup'!N82="na",'2_Account Setup'!N83="na"),"na",(IF((('2_Account Setup'!N82)+('2_Account Setup'!N83))=0,"na",(('2_Account Setup'!N82)/(('2_Account Setup'!N82)+('2_Account Setup'!N83))))))</f>
        <v>na</v>
      </c>
      <c r="P173" s="588" t="str">
        <f>IF(OR('2_Account Setup'!O82="na",'2_Account Setup'!O83="na"),"na",(IF((('2_Account Setup'!O82)+('2_Account Setup'!O83))=0,"na",(('2_Account Setup'!O82)/(('2_Account Setup'!O82)+('2_Account Setup'!O83))))))</f>
        <v>na</v>
      </c>
      <c r="Q173" s="588" t="str">
        <f>IF(OR('2_Account Setup'!P82="na",'2_Account Setup'!P83="na"),"na",(IF((('2_Account Setup'!P82)+('2_Account Setup'!P83))=0,"na",(('2_Account Setup'!P82)/(('2_Account Setup'!P82)+('2_Account Setup'!P83))))))</f>
        <v>na</v>
      </c>
      <c r="R173" s="610" t="str">
        <f>IF(OR('2_Account Setup'!Q82="na",'2_Account Setup'!Q83="na"),"na",(IF((('2_Account Setup'!Q82)+('2_Account Setup'!Q83))=0,"na",(('2_Account Setup'!Q82)/(('2_Account Setup'!Q82)+('2_Account Setup'!Q83))))))</f>
        <v>na</v>
      </c>
      <c r="S173"/>
      <c r="T173"/>
      <c r="U173"/>
      <c r="V173"/>
      <c r="W173"/>
      <c r="X173"/>
    </row>
    <row r="174" spans="2:24" ht="13.5" thickBot="1">
      <c r="B174" s="877"/>
      <c r="C174" s="805" t="s">
        <v>710</v>
      </c>
      <c r="D174" s="806" t="s">
        <v>711</v>
      </c>
      <c r="E174" s="807"/>
      <c r="F174" s="808"/>
      <c r="G174" s="809"/>
      <c r="H174" s="809"/>
      <c r="I174" s="809"/>
      <c r="J174" s="809"/>
      <c r="K174" s="809"/>
      <c r="L174" s="809"/>
      <c r="M174" s="809"/>
      <c r="N174" s="809"/>
      <c r="O174" s="809"/>
      <c r="P174" s="809"/>
      <c r="Q174" s="809"/>
      <c r="R174" s="810"/>
      <c r="S174"/>
      <c r="T174"/>
      <c r="U174"/>
      <c r="V174"/>
      <c r="W174"/>
      <c r="X174"/>
    </row>
    <row r="175" spans="2:24" ht="22.5">
      <c r="B175" s="351"/>
      <c r="C175" s="193" t="s">
        <v>712</v>
      </c>
      <c r="D175" s="203" t="s">
        <v>713</v>
      </c>
      <c r="E175" s="570" t="s">
        <v>184</v>
      </c>
      <c r="F175" s="569">
        <v>17</v>
      </c>
      <c r="G175" s="804" t="str">
        <f>IF(OR('2_Account Setup'!F85="na",'2_Account Setup'!F82="na",'2_Account Setup'!F83="na"),"na",(IF(('2_Account Setup'!F85)=0,"na",((('2_Account Setup'!F82)/('2_Account Setup'!F85))))))</f>
        <v>na</v>
      </c>
      <c r="H175" s="804" t="str">
        <f>IF(OR('2_Account Setup'!G85="na",'2_Account Setup'!G82="na",'2_Account Setup'!G83="na"),"na",(IF(('2_Account Setup'!G85)=0,"na",((('2_Account Setup'!G82)/('2_Account Setup'!G85))))))</f>
        <v>na</v>
      </c>
      <c r="I175" s="804" t="str">
        <f>IF(OR('2_Account Setup'!H85="na",'2_Account Setup'!H82="na",'2_Account Setup'!H83="na"),"na",(IF(('2_Account Setup'!H85)=0,"na",((('2_Account Setup'!H82)/('2_Account Setup'!H85))))))</f>
        <v>na</v>
      </c>
      <c r="J175" s="804" t="str">
        <f>IF(OR('2_Account Setup'!I85="na",'2_Account Setup'!I82="na",'2_Account Setup'!I83="na"),"na",(IF(('2_Account Setup'!I85)=0,"na",((('2_Account Setup'!I82)/('2_Account Setup'!I85))))))</f>
        <v>na</v>
      </c>
      <c r="K175" s="804" t="str">
        <f>IF(OR('2_Account Setup'!J85="na",'2_Account Setup'!J82="na",'2_Account Setup'!J83="na"),"na",(IF(('2_Account Setup'!J85)=0,"na",((('2_Account Setup'!J82)/('2_Account Setup'!J85))))))</f>
        <v>na</v>
      </c>
      <c r="L175" s="804" t="str">
        <f>IF(OR('2_Account Setup'!K85="na",'2_Account Setup'!K82="na",'2_Account Setup'!K83="na"),"na",(IF(('2_Account Setup'!K85)=0,"na",((('2_Account Setup'!K82)/('2_Account Setup'!K85))))))</f>
        <v>na</v>
      </c>
      <c r="M175" s="804" t="str">
        <f>IF(OR('2_Account Setup'!L85="na",'2_Account Setup'!L82="na",'2_Account Setup'!L83="na"),"na",(IF(('2_Account Setup'!L85)=0,"na",((('2_Account Setup'!L82)/('2_Account Setup'!L85))))))</f>
        <v>na</v>
      </c>
      <c r="N175" s="804" t="str">
        <f>IF(OR('2_Account Setup'!M85="na",'2_Account Setup'!M82="na",'2_Account Setup'!M83="na"),"na",(IF(('2_Account Setup'!M85)=0,"na",((('2_Account Setup'!M82)/('2_Account Setup'!M85))))))</f>
        <v>na</v>
      </c>
      <c r="O175" s="804" t="str">
        <f>IF(OR('2_Account Setup'!N85="na",'2_Account Setup'!N82="na",'2_Account Setup'!N83="na"),"na",(IF(('2_Account Setup'!N85)=0,"na",((('2_Account Setup'!N82)/('2_Account Setup'!N85))))))</f>
        <v>na</v>
      </c>
      <c r="P175" s="804" t="str">
        <f>IF(OR('2_Account Setup'!O85="na",'2_Account Setup'!O82="na",'2_Account Setup'!O83="na"),"na",(IF(('2_Account Setup'!O85)=0,"na",((('2_Account Setup'!O82)/('2_Account Setup'!O85))))))</f>
        <v>na</v>
      </c>
      <c r="Q175" s="804" t="str">
        <f>IF(OR('2_Account Setup'!P85="na",'2_Account Setup'!P82="na",'2_Account Setup'!P83="na"),"na",(IF(('2_Account Setup'!P85)=0,"na",((('2_Account Setup'!P82)/('2_Account Setup'!P85))))))</f>
        <v>na</v>
      </c>
      <c r="R175" s="804" t="str">
        <f>IF(OR('2_Account Setup'!Q85="na",'2_Account Setup'!Q82="na",'2_Account Setup'!Q83="na"),"na",(IF(('2_Account Setup'!Q85)=0,"na",((('2_Account Setup'!Q82)/('2_Account Setup'!Q85))))))</f>
        <v>na</v>
      </c>
      <c r="S175"/>
      <c r="T175"/>
      <c r="U175"/>
      <c r="V175"/>
      <c r="W175"/>
      <c r="X175"/>
    </row>
    <row r="176" spans="2:24" ht="23.25" thickBot="1">
      <c r="B176" s="408"/>
      <c r="C176" s="620" t="s">
        <v>714</v>
      </c>
      <c r="D176" s="621" t="s">
        <v>715</v>
      </c>
      <c r="E176" s="49">
        <v>49</v>
      </c>
      <c r="F176" s="574" t="s">
        <v>709</v>
      </c>
      <c r="G176" s="604" t="str">
        <f>IF(OR('6_Recovery'!F10="na",'2_Account Setup'!F82="na",'2_Account Setup'!F83="na"),"na",(IF((('2_Account Setup'!F82)+('2_Account Setup'!F83))=0,"na",(('5_AR &amp; Write-off'!F35)/(('2_Account Setup'!F82)+('2_Account Setup'!F83))))))</f>
        <v>na</v>
      </c>
      <c r="H176" s="604" t="str">
        <f>IF(OR('6_Recovery'!G10="na",'2_Account Setup'!G82="na",'2_Account Setup'!G83="na"),"na",(IF((('2_Account Setup'!G82)+('2_Account Setup'!G83))=0,"na",(('5_AR &amp; Write-off'!G35)/(('2_Account Setup'!G82)+('2_Account Setup'!G83))))))</f>
        <v>na</v>
      </c>
      <c r="I176" s="604" t="str">
        <f>IF(OR('6_Recovery'!H10="na",'2_Account Setup'!H82="na",'2_Account Setup'!H83="na"),"na",(IF((('2_Account Setup'!H82)+('2_Account Setup'!H83))=0,"na",(('5_AR &amp; Write-off'!H35)/(('2_Account Setup'!H82)+('2_Account Setup'!H83))))))</f>
        <v>na</v>
      </c>
      <c r="J176" s="604" t="str">
        <f>IF(OR('6_Recovery'!I10="na",'2_Account Setup'!I82="na",'2_Account Setup'!I83="na"),"na",(IF((('2_Account Setup'!I82)+('2_Account Setup'!I83))=0,"na",(('5_AR &amp; Write-off'!I35)/(('2_Account Setup'!I82)+('2_Account Setup'!I83))))))</f>
        <v>na</v>
      </c>
      <c r="K176" s="604" t="str">
        <f>IF(OR('6_Recovery'!J10="na",'2_Account Setup'!J82="na",'2_Account Setup'!J83="na"),"na",(IF((('2_Account Setup'!J82)+('2_Account Setup'!J83))=0,"na",(('5_AR &amp; Write-off'!J35)/(('2_Account Setup'!J82)+('2_Account Setup'!J83))))))</f>
        <v>na</v>
      </c>
      <c r="L176" s="604" t="str">
        <f>IF(OR('6_Recovery'!K10="na",'2_Account Setup'!K82="na",'2_Account Setup'!K83="na"),"na",(IF((('2_Account Setup'!K82)+('2_Account Setup'!K83))=0,"na",(('5_AR &amp; Write-off'!K35)/(('2_Account Setup'!K82)+('2_Account Setup'!K83))))))</f>
        <v>na</v>
      </c>
      <c r="M176" s="604" t="str">
        <f>IF(OR('6_Recovery'!L10="na",'2_Account Setup'!L82="na",'2_Account Setup'!L83="na"),"na",(IF((('2_Account Setup'!L82)+('2_Account Setup'!L83))=0,"na",(('5_AR &amp; Write-off'!L35)/(('2_Account Setup'!L82)+('2_Account Setup'!L83))))))</f>
        <v>na</v>
      </c>
      <c r="N176" s="604" t="str">
        <f>IF(OR('6_Recovery'!M10="na",'2_Account Setup'!M82="na",'2_Account Setup'!M83="na"),"na",(IF((('2_Account Setup'!M82)+('2_Account Setup'!M83))=0,"na",(('5_AR &amp; Write-off'!M35)/(('2_Account Setup'!M82)+('2_Account Setup'!M83))))))</f>
        <v>na</v>
      </c>
      <c r="O176" s="604" t="str">
        <f>IF(OR('6_Recovery'!N10="na",'2_Account Setup'!N82="na",'2_Account Setup'!N83="na"),"na",(IF((('2_Account Setup'!N82)+('2_Account Setup'!N83))=0,"na",(('5_AR &amp; Write-off'!N35)/(('2_Account Setup'!N82)+('2_Account Setup'!N83))))))</f>
        <v>na</v>
      </c>
      <c r="P176" s="604" t="str">
        <f>IF(OR('6_Recovery'!O10="na",'2_Account Setup'!O82="na",'2_Account Setup'!O83="na"),"na",(IF((('2_Account Setup'!O82)+('2_Account Setup'!O83))=0,"na",(('5_AR &amp; Write-off'!O35)/(('2_Account Setup'!O82)+('2_Account Setup'!O83))))))</f>
        <v>na</v>
      </c>
      <c r="Q176" s="604" t="str">
        <f>IF(OR('6_Recovery'!P10="na",'2_Account Setup'!P82="na",'2_Account Setup'!P83="na"),"na",(IF((('2_Account Setup'!P82)+('2_Account Setup'!P83))=0,"na",(('5_AR &amp; Write-off'!P35)/(('2_Account Setup'!P82)+('2_Account Setup'!P83))))))</f>
        <v>na</v>
      </c>
      <c r="R176" s="604" t="str">
        <f>IF(OR('6_Recovery'!Q10="na",'2_Account Setup'!Q82="na",'2_Account Setup'!Q83="na"),"na",(IF((('2_Account Setup'!Q82)+('2_Account Setup'!Q83))=0,"na",(('5_AR &amp; Write-off'!Q35)/(('2_Account Setup'!Q82)+('2_Account Setup'!Q83))))))</f>
        <v>na</v>
      </c>
      <c r="S176"/>
      <c r="T176"/>
      <c r="U176"/>
      <c r="V176"/>
      <c r="W176"/>
      <c r="X176"/>
    </row>
    <row r="177" spans="2:24">
      <c r="B177" s="874" t="s">
        <v>716</v>
      </c>
      <c r="C177" s="409" t="s">
        <v>717</v>
      </c>
      <c r="D177" s="392" t="s">
        <v>425</v>
      </c>
      <c r="E177" s="393">
        <v>61</v>
      </c>
      <c r="F177" s="393" t="s">
        <v>622</v>
      </c>
      <c r="G177" s="607">
        <f>IF('6_Recovery'!F12="na","na",(IF('6_Recovery'!F12=0,0,'6_Recovery'!F12)))</f>
        <v>0</v>
      </c>
      <c r="H177" s="607">
        <f>IF('6_Recovery'!G12="na","na",(IF('6_Recovery'!G12=0,0,'6_Recovery'!G12)))</f>
        <v>0</v>
      </c>
      <c r="I177" s="607">
        <f>IF('6_Recovery'!H12="na","na",(IF('6_Recovery'!H12=0,0,'6_Recovery'!H12)))</f>
        <v>0</v>
      </c>
      <c r="J177" s="607">
        <f>IF('6_Recovery'!I12="na","na",(IF('6_Recovery'!I12=0,0,'6_Recovery'!I12)))</f>
        <v>0</v>
      </c>
      <c r="K177" s="607">
        <f>IF('6_Recovery'!J12="na","na",(IF('6_Recovery'!J12=0,0,'6_Recovery'!J12)))</f>
        <v>0</v>
      </c>
      <c r="L177" s="607">
        <f>IF('6_Recovery'!K12="na","na",(IF('6_Recovery'!K12=0,0,'6_Recovery'!K12)))</f>
        <v>0</v>
      </c>
      <c r="M177" s="607">
        <f>IF('6_Recovery'!L12="na","na",(IF('6_Recovery'!L12=0,0,'6_Recovery'!L12)))</f>
        <v>0</v>
      </c>
      <c r="N177" s="607">
        <f>IF('6_Recovery'!M12="na","na",(IF('6_Recovery'!M12=0,0,'6_Recovery'!M12)))</f>
        <v>0</v>
      </c>
      <c r="O177" s="607">
        <f>IF('6_Recovery'!N12="na","na",(IF('6_Recovery'!N12=0,0,'6_Recovery'!N12)))</f>
        <v>0</v>
      </c>
      <c r="P177" s="607">
        <f>IF('6_Recovery'!O12="na","na",(IF('6_Recovery'!O12=0,0,'6_Recovery'!O12)))</f>
        <v>0</v>
      </c>
      <c r="Q177" s="607">
        <f>IF('6_Recovery'!P12="na","na",(IF('6_Recovery'!P12=0,0,'6_Recovery'!P12)))</f>
        <v>0</v>
      </c>
      <c r="R177" s="608">
        <f>IF('6_Recovery'!Q12="na","na",(IF('6_Recovery'!Q12=0,0,'6_Recovery'!Q12)))</f>
        <v>0</v>
      </c>
      <c r="S177"/>
      <c r="T177"/>
      <c r="U177"/>
      <c r="V177"/>
      <c r="W177"/>
      <c r="X177"/>
    </row>
    <row r="178" spans="2:24" ht="12.75" customHeight="1">
      <c r="B178" s="875"/>
      <c r="C178" s="856" t="s">
        <v>718</v>
      </c>
      <c r="D178" s="784" t="s">
        <v>719</v>
      </c>
      <c r="E178" s="390"/>
      <c r="F178" s="391"/>
      <c r="G178" s="605"/>
      <c r="H178" s="605"/>
      <c r="I178" s="605"/>
      <c r="J178" s="605"/>
      <c r="K178" s="605"/>
      <c r="L178" s="605"/>
      <c r="M178" s="605"/>
      <c r="N178" s="605"/>
      <c r="O178" s="605"/>
      <c r="P178" s="605"/>
      <c r="Q178" s="605"/>
      <c r="R178" s="609"/>
      <c r="S178"/>
      <c r="T178"/>
      <c r="U178"/>
      <c r="V178"/>
      <c r="W178"/>
      <c r="X178"/>
    </row>
    <row r="179" spans="2:24" ht="11.25" customHeight="1">
      <c r="B179" s="875"/>
      <c r="C179" s="857"/>
      <c r="D179" s="44" t="s">
        <v>432</v>
      </c>
      <c r="E179" s="50" t="s">
        <v>430</v>
      </c>
      <c r="F179" s="585">
        <v>62</v>
      </c>
      <c r="G179" s="588">
        <f>IF('6_Recovery'!F14="na","na",(IF('6_Recovery'!F$19="na","na",(IF('6_Recovery'!F$19=0,0,'6_Recovery'!F14/'6_Recovery'!F$19)))))</f>
        <v>0</v>
      </c>
      <c r="H179" s="588">
        <f>IF('6_Recovery'!G14="na","na",(IF('6_Recovery'!G$19="na","na",(IF('6_Recovery'!G$19=0,0,'6_Recovery'!G14/'6_Recovery'!G$19)))))</f>
        <v>0</v>
      </c>
      <c r="I179" s="588">
        <f>IF('6_Recovery'!H14="na","na",(IF('6_Recovery'!H$19="na","na",(IF('6_Recovery'!H$19=0,0,'6_Recovery'!H14/'6_Recovery'!H$19)))))</f>
        <v>0</v>
      </c>
      <c r="J179" s="588">
        <f>IF('6_Recovery'!I14="na","na",(IF('6_Recovery'!I$19="na","na",(IF('6_Recovery'!I$19=0,0,'6_Recovery'!I14/'6_Recovery'!I$19)))))</f>
        <v>0</v>
      </c>
      <c r="K179" s="588">
        <f>IF('6_Recovery'!J14="na","na",(IF('6_Recovery'!J$19="na","na",(IF('6_Recovery'!J$19=0,0,'6_Recovery'!J14/'6_Recovery'!J$19)))))</f>
        <v>0</v>
      </c>
      <c r="L179" s="588">
        <f>IF('6_Recovery'!K14="na","na",(IF('6_Recovery'!K$19="na","na",(IF('6_Recovery'!K$19=0,0,'6_Recovery'!K14/'6_Recovery'!K$19)))))</f>
        <v>0</v>
      </c>
      <c r="M179" s="588">
        <f>IF('6_Recovery'!L14="na","na",(IF('6_Recovery'!L$19="na","na",(IF('6_Recovery'!L$19=0,0,'6_Recovery'!L14/'6_Recovery'!L$19)))))</f>
        <v>0</v>
      </c>
      <c r="N179" s="588">
        <f>IF('6_Recovery'!M14="na","na",(IF('6_Recovery'!M$19="na","na",(IF('6_Recovery'!M$19=0,0,'6_Recovery'!M14/'6_Recovery'!M$19)))))</f>
        <v>0</v>
      </c>
      <c r="O179" s="588">
        <f>IF('6_Recovery'!N14="na","na",(IF('6_Recovery'!N$19="na","na",(IF('6_Recovery'!N$19=0,0,'6_Recovery'!N14/'6_Recovery'!N$19)))))</f>
        <v>0</v>
      </c>
      <c r="P179" s="588">
        <f>IF('6_Recovery'!O14="na","na",(IF('6_Recovery'!O$19="na","na",(IF('6_Recovery'!O$19=0,0,'6_Recovery'!O14/'6_Recovery'!O$19)))))</f>
        <v>0</v>
      </c>
      <c r="Q179" s="588">
        <f>IF('6_Recovery'!P14="na","na",(IF('6_Recovery'!P$19="na","na",(IF('6_Recovery'!P$19=0,0,'6_Recovery'!P14/'6_Recovery'!P$19)))))</f>
        <v>0</v>
      </c>
      <c r="R179" s="610">
        <f>IF('6_Recovery'!Q14="na","na",(IF('6_Recovery'!Q$19="na","na",(IF('6_Recovery'!Q$19=0,0,'6_Recovery'!Q14/'6_Recovery'!Q$19)))))</f>
        <v>0</v>
      </c>
      <c r="S179"/>
      <c r="T179"/>
      <c r="U179"/>
      <c r="V179"/>
      <c r="W179"/>
      <c r="X179"/>
    </row>
    <row r="180" spans="2:24" ht="11.25" customHeight="1">
      <c r="B180" s="875"/>
      <c r="C180" s="857"/>
      <c r="D180" s="44" t="s">
        <v>434</v>
      </c>
      <c r="E180" s="50" t="s">
        <v>433</v>
      </c>
      <c r="F180" s="585">
        <v>62</v>
      </c>
      <c r="G180" s="588">
        <f>IF('6_Recovery'!F15="na","na",(IF('6_Recovery'!F$19="na","na",(IF('6_Recovery'!F$19=0,0,'6_Recovery'!F15/'6_Recovery'!F$19)))))</f>
        <v>0</v>
      </c>
      <c r="H180" s="588">
        <f>IF('6_Recovery'!G15="na","na",(IF('6_Recovery'!G$19="na","na",(IF('6_Recovery'!G$19=0,0,'6_Recovery'!G15/'6_Recovery'!G$19)))))</f>
        <v>0</v>
      </c>
      <c r="I180" s="588">
        <f>IF('6_Recovery'!H15="na","na",(IF('6_Recovery'!H$19="na","na",(IF('6_Recovery'!H$19=0,0,'6_Recovery'!H15/'6_Recovery'!H$19)))))</f>
        <v>0</v>
      </c>
      <c r="J180" s="588">
        <f>IF('6_Recovery'!I15="na","na",(IF('6_Recovery'!I$19="na","na",(IF('6_Recovery'!I$19=0,0,'6_Recovery'!I15/'6_Recovery'!I$19)))))</f>
        <v>0</v>
      </c>
      <c r="K180" s="588">
        <f>IF('6_Recovery'!J15="na","na",(IF('6_Recovery'!J$19="na","na",(IF('6_Recovery'!J$19=0,0,'6_Recovery'!J15/'6_Recovery'!J$19)))))</f>
        <v>0</v>
      </c>
      <c r="L180" s="588">
        <f>IF('6_Recovery'!K15="na","na",(IF('6_Recovery'!K$19="na","na",(IF('6_Recovery'!K$19=0,0,'6_Recovery'!K15/'6_Recovery'!K$19)))))</f>
        <v>0</v>
      </c>
      <c r="M180" s="588">
        <f>IF('6_Recovery'!L15="na","na",(IF('6_Recovery'!L$19="na","na",(IF('6_Recovery'!L$19=0,0,'6_Recovery'!L15/'6_Recovery'!L$19)))))</f>
        <v>0</v>
      </c>
      <c r="N180" s="588">
        <f>IF('6_Recovery'!M15="na","na",(IF('6_Recovery'!M$19="na","na",(IF('6_Recovery'!M$19=0,0,'6_Recovery'!M15/'6_Recovery'!M$19)))))</f>
        <v>0</v>
      </c>
      <c r="O180" s="588">
        <f>IF('6_Recovery'!N15="na","na",(IF('6_Recovery'!N$19="na","na",(IF('6_Recovery'!N$19=0,0,'6_Recovery'!N15/'6_Recovery'!N$19)))))</f>
        <v>0</v>
      </c>
      <c r="P180" s="588">
        <f>IF('6_Recovery'!O15="na","na",(IF('6_Recovery'!O$19="na","na",(IF('6_Recovery'!O$19=0,0,'6_Recovery'!O15/'6_Recovery'!O$19)))))</f>
        <v>0</v>
      </c>
      <c r="Q180" s="588">
        <f>IF('6_Recovery'!P15="na","na",(IF('6_Recovery'!P$19="na","na",(IF('6_Recovery'!P$19=0,0,'6_Recovery'!P15/'6_Recovery'!P$19)))))</f>
        <v>0</v>
      </c>
      <c r="R180" s="610">
        <f>IF('6_Recovery'!Q15="na","na",(IF('6_Recovery'!Q$19="na","na",(IF('6_Recovery'!Q$19=0,0,'6_Recovery'!Q15/'6_Recovery'!Q$19)))))</f>
        <v>0</v>
      </c>
      <c r="S180"/>
      <c r="T180"/>
      <c r="U180"/>
      <c r="V180"/>
      <c r="W180"/>
      <c r="X180"/>
    </row>
    <row r="181" spans="2:24" ht="11.25" customHeight="1">
      <c r="B181" s="875"/>
      <c r="C181" s="857"/>
      <c r="D181" s="44" t="s">
        <v>436</v>
      </c>
      <c r="E181" s="50" t="s">
        <v>435</v>
      </c>
      <c r="F181" s="585">
        <v>62</v>
      </c>
      <c r="G181" s="588">
        <f>IF('6_Recovery'!F16="na","na",(IF('6_Recovery'!F$19="na","na",(IF('6_Recovery'!F$19=0,0,'6_Recovery'!F16/'6_Recovery'!F$19)))))</f>
        <v>0</v>
      </c>
      <c r="H181" s="588">
        <f>IF('6_Recovery'!G16="na","na",(IF('6_Recovery'!G$19="na","na",(IF('6_Recovery'!G$19=0,0,'6_Recovery'!G16/'6_Recovery'!G$19)))))</f>
        <v>0</v>
      </c>
      <c r="I181" s="588">
        <f>IF('6_Recovery'!H16="na","na",(IF('6_Recovery'!H$19="na","na",(IF('6_Recovery'!H$19=0,0,'6_Recovery'!H16/'6_Recovery'!H$19)))))</f>
        <v>0</v>
      </c>
      <c r="J181" s="588">
        <f>IF('6_Recovery'!I16="na","na",(IF('6_Recovery'!I$19="na","na",(IF('6_Recovery'!I$19=0,0,'6_Recovery'!I16/'6_Recovery'!I$19)))))</f>
        <v>0</v>
      </c>
      <c r="K181" s="588">
        <f>IF('6_Recovery'!J16="na","na",(IF('6_Recovery'!J$19="na","na",(IF('6_Recovery'!J$19=0,0,'6_Recovery'!J16/'6_Recovery'!J$19)))))</f>
        <v>0</v>
      </c>
      <c r="L181" s="588">
        <f>IF('6_Recovery'!K16="na","na",(IF('6_Recovery'!K$19="na","na",(IF('6_Recovery'!K$19=0,0,'6_Recovery'!K16/'6_Recovery'!K$19)))))</f>
        <v>0</v>
      </c>
      <c r="M181" s="588">
        <f>IF('6_Recovery'!L16="na","na",(IF('6_Recovery'!L$19="na","na",(IF('6_Recovery'!L$19=0,0,'6_Recovery'!L16/'6_Recovery'!L$19)))))</f>
        <v>0</v>
      </c>
      <c r="N181" s="588">
        <f>IF('6_Recovery'!M16="na","na",(IF('6_Recovery'!M$19="na","na",(IF('6_Recovery'!M$19=0,0,'6_Recovery'!M16/'6_Recovery'!M$19)))))</f>
        <v>0</v>
      </c>
      <c r="O181" s="588">
        <f>IF('6_Recovery'!N16="na","na",(IF('6_Recovery'!N$19="na","na",(IF('6_Recovery'!N$19=0,0,'6_Recovery'!N16/'6_Recovery'!N$19)))))</f>
        <v>0</v>
      </c>
      <c r="P181" s="588">
        <f>IF('6_Recovery'!O16="na","na",(IF('6_Recovery'!O$19="na","na",(IF('6_Recovery'!O$19=0,0,'6_Recovery'!O16/'6_Recovery'!O$19)))))</f>
        <v>0</v>
      </c>
      <c r="Q181" s="588">
        <f>IF('6_Recovery'!P16="na","na",(IF('6_Recovery'!P$19="na","na",(IF('6_Recovery'!P$19=0,0,'6_Recovery'!P16/'6_Recovery'!P$19)))))</f>
        <v>0</v>
      </c>
      <c r="R181" s="610">
        <f>IF('6_Recovery'!Q16="na","na",(IF('6_Recovery'!Q$19="na","na",(IF('6_Recovery'!Q$19=0,0,'6_Recovery'!Q16/'6_Recovery'!Q$19)))))</f>
        <v>0</v>
      </c>
      <c r="S181"/>
      <c r="T181"/>
      <c r="U181"/>
      <c r="V181"/>
      <c r="W181"/>
      <c r="X181"/>
    </row>
    <row r="182" spans="2:24" ht="11.25" customHeight="1">
      <c r="B182" s="875"/>
      <c r="C182" s="857"/>
      <c r="D182" s="44" t="s">
        <v>438</v>
      </c>
      <c r="E182" s="50" t="s">
        <v>437</v>
      </c>
      <c r="F182" s="585">
        <v>62</v>
      </c>
      <c r="G182" s="588">
        <f>IF('6_Recovery'!F17="na","na",(IF('6_Recovery'!F$19="na","na",(IF('6_Recovery'!F$19=0,0,'6_Recovery'!F17/'6_Recovery'!F$19)))))</f>
        <v>0</v>
      </c>
      <c r="H182" s="588">
        <f>IF('6_Recovery'!G17="na","na",(IF('6_Recovery'!G$19="na","na",(IF('6_Recovery'!G$19=0,0,'6_Recovery'!G17/'6_Recovery'!G$19)))))</f>
        <v>0</v>
      </c>
      <c r="I182" s="588">
        <f>IF('6_Recovery'!H17="na","na",(IF('6_Recovery'!H$19="na","na",(IF('6_Recovery'!H$19=0,0,'6_Recovery'!H17/'6_Recovery'!H$19)))))</f>
        <v>0</v>
      </c>
      <c r="J182" s="588">
        <f>IF('6_Recovery'!I17="na","na",(IF('6_Recovery'!I$19="na","na",(IF('6_Recovery'!I$19=0,0,'6_Recovery'!I17/'6_Recovery'!I$19)))))</f>
        <v>0</v>
      </c>
      <c r="K182" s="588">
        <f>IF('6_Recovery'!J17="na","na",(IF('6_Recovery'!J$19="na","na",(IF('6_Recovery'!J$19=0,0,'6_Recovery'!J17/'6_Recovery'!J$19)))))</f>
        <v>0</v>
      </c>
      <c r="L182" s="588">
        <f>IF('6_Recovery'!K17="na","na",(IF('6_Recovery'!K$19="na","na",(IF('6_Recovery'!K$19=0,0,'6_Recovery'!K17/'6_Recovery'!K$19)))))</f>
        <v>0</v>
      </c>
      <c r="M182" s="588">
        <f>IF('6_Recovery'!L17="na","na",(IF('6_Recovery'!L$19="na","na",(IF('6_Recovery'!L$19=0,0,'6_Recovery'!L17/'6_Recovery'!L$19)))))</f>
        <v>0</v>
      </c>
      <c r="N182" s="588">
        <f>IF('6_Recovery'!M17="na","na",(IF('6_Recovery'!M$19="na","na",(IF('6_Recovery'!M$19=0,0,'6_Recovery'!M17/'6_Recovery'!M$19)))))</f>
        <v>0</v>
      </c>
      <c r="O182" s="588">
        <f>IF('6_Recovery'!N17="na","na",(IF('6_Recovery'!N$19="na","na",(IF('6_Recovery'!N$19=0,0,'6_Recovery'!N17/'6_Recovery'!N$19)))))</f>
        <v>0</v>
      </c>
      <c r="P182" s="588">
        <f>IF('6_Recovery'!O17="na","na",(IF('6_Recovery'!O$19="na","na",(IF('6_Recovery'!O$19=0,0,'6_Recovery'!O17/'6_Recovery'!O$19)))))</f>
        <v>0</v>
      </c>
      <c r="Q182" s="588">
        <f>IF('6_Recovery'!P17="na","na",(IF('6_Recovery'!P$19="na","na",(IF('6_Recovery'!P$19=0,0,'6_Recovery'!P17/'6_Recovery'!P$19)))))</f>
        <v>0</v>
      </c>
      <c r="R182" s="610">
        <f>IF('6_Recovery'!Q17="na","na",(IF('6_Recovery'!Q$19="na","na",(IF('6_Recovery'!Q$19=0,0,'6_Recovery'!Q17/'6_Recovery'!Q$19)))))</f>
        <v>0</v>
      </c>
      <c r="S182"/>
      <c r="T182"/>
      <c r="U182"/>
      <c r="V182"/>
      <c r="W182"/>
      <c r="X182"/>
    </row>
    <row r="183" spans="2:24" ht="11.25" customHeight="1">
      <c r="B183" s="875"/>
      <c r="C183" s="858"/>
      <c r="D183" s="40" t="s">
        <v>440</v>
      </c>
      <c r="E183" s="61" t="s">
        <v>439</v>
      </c>
      <c r="F183" s="586">
        <v>62</v>
      </c>
      <c r="G183" s="588">
        <f>IF('6_Recovery'!F18="na","na",(IF('6_Recovery'!F$19="na","na",(IF('6_Recovery'!F$19=0,0,'6_Recovery'!F18/'6_Recovery'!F$19)))))</f>
        <v>0</v>
      </c>
      <c r="H183" s="588">
        <f>IF('6_Recovery'!G18="na","na",(IF('6_Recovery'!G$19="na","na",(IF('6_Recovery'!G$19=0,0,'6_Recovery'!G18/'6_Recovery'!G$19)))))</f>
        <v>0</v>
      </c>
      <c r="I183" s="588">
        <f>IF('6_Recovery'!H18="na","na",(IF('6_Recovery'!H$19="na","na",(IF('6_Recovery'!H$19=0,0,'6_Recovery'!H18/'6_Recovery'!H$19)))))</f>
        <v>0</v>
      </c>
      <c r="J183" s="588">
        <f>IF('6_Recovery'!I18="na","na",(IF('6_Recovery'!I$19="na","na",(IF('6_Recovery'!I$19=0,0,'6_Recovery'!I18/'6_Recovery'!I$19)))))</f>
        <v>0</v>
      </c>
      <c r="K183" s="588">
        <f>IF('6_Recovery'!J18="na","na",(IF('6_Recovery'!J$19="na","na",(IF('6_Recovery'!J$19=0,0,'6_Recovery'!J18/'6_Recovery'!J$19)))))</f>
        <v>0</v>
      </c>
      <c r="L183" s="588">
        <f>IF('6_Recovery'!K18="na","na",(IF('6_Recovery'!K$19="na","na",(IF('6_Recovery'!K$19=0,0,'6_Recovery'!K18/'6_Recovery'!K$19)))))</f>
        <v>0</v>
      </c>
      <c r="M183" s="588">
        <f>IF('6_Recovery'!L18="na","na",(IF('6_Recovery'!L$19="na","na",(IF('6_Recovery'!L$19=0,0,'6_Recovery'!L18/'6_Recovery'!L$19)))))</f>
        <v>0</v>
      </c>
      <c r="N183" s="588">
        <f>IF('6_Recovery'!M18="na","na",(IF('6_Recovery'!M$19="na","na",(IF('6_Recovery'!M$19=0,0,'6_Recovery'!M18/'6_Recovery'!M$19)))))</f>
        <v>0</v>
      </c>
      <c r="O183" s="588">
        <f>IF('6_Recovery'!N18="na","na",(IF('6_Recovery'!N$19="na","na",(IF('6_Recovery'!N$19=0,0,'6_Recovery'!N18/'6_Recovery'!N$19)))))</f>
        <v>0</v>
      </c>
      <c r="P183" s="588">
        <f>IF('6_Recovery'!O18="na","na",(IF('6_Recovery'!O$19="na","na",(IF('6_Recovery'!O$19=0,0,'6_Recovery'!O18/'6_Recovery'!O$19)))))</f>
        <v>0</v>
      </c>
      <c r="Q183" s="588">
        <f>IF('6_Recovery'!P18="na","na",(IF('6_Recovery'!P$19="na","na",(IF('6_Recovery'!P$19=0,0,'6_Recovery'!P18/'6_Recovery'!P$19)))))</f>
        <v>0</v>
      </c>
      <c r="R183" s="610">
        <f>IF('6_Recovery'!Q18="na","na",(IF('6_Recovery'!Q$19="na","na",(IF('6_Recovery'!Q$19=0,0,'6_Recovery'!Q18/'6_Recovery'!Q$19)))))</f>
        <v>0</v>
      </c>
      <c r="S183"/>
      <c r="T183"/>
      <c r="U183"/>
      <c r="V183"/>
      <c r="W183"/>
      <c r="X183"/>
    </row>
    <row r="184" spans="2:24" ht="11.25" customHeight="1">
      <c r="B184" s="875"/>
      <c r="C184" s="62" t="s">
        <v>720</v>
      </c>
      <c r="D184" s="2" t="s">
        <v>721</v>
      </c>
      <c r="E184" s="51" t="s">
        <v>444</v>
      </c>
      <c r="F184" s="584" t="s">
        <v>622</v>
      </c>
      <c r="G184" s="595">
        <f>IF('6_Recovery'!F21="na","na",(IF('6_Recovery'!F21=0,0,'6_Recovery'!F21)))</f>
        <v>0</v>
      </c>
      <c r="H184" s="595">
        <f>IF('6_Recovery'!G21="na","na",(IF('6_Recovery'!G21=0,0,'6_Recovery'!G21)))</f>
        <v>0</v>
      </c>
      <c r="I184" s="595">
        <f>IF('6_Recovery'!H21="na","na",(IF('6_Recovery'!H21=0,0,'6_Recovery'!H21)))</f>
        <v>0</v>
      </c>
      <c r="J184" s="595">
        <f>IF('6_Recovery'!I21="na","na",(IF('6_Recovery'!I21=0,0,'6_Recovery'!I21)))</f>
        <v>0</v>
      </c>
      <c r="K184" s="595">
        <f>IF('6_Recovery'!J21="na","na",(IF('6_Recovery'!J21=0,0,'6_Recovery'!J21)))</f>
        <v>0</v>
      </c>
      <c r="L184" s="595">
        <f>IF('6_Recovery'!K21="na","na",(IF('6_Recovery'!K21=0,0,'6_Recovery'!K21)))</f>
        <v>0</v>
      </c>
      <c r="M184" s="595">
        <f>IF('6_Recovery'!L21="na","na",(IF('6_Recovery'!L21=0,0,'6_Recovery'!L21)))</f>
        <v>0</v>
      </c>
      <c r="N184" s="595">
        <f>IF('6_Recovery'!M21="na","na",(IF('6_Recovery'!M21=0,0,'6_Recovery'!M21)))</f>
        <v>0</v>
      </c>
      <c r="O184" s="595">
        <f>IF('6_Recovery'!N21="na","na",(IF('6_Recovery'!N21=0,0,'6_Recovery'!N21)))</f>
        <v>0</v>
      </c>
      <c r="P184" s="595">
        <f>IF('6_Recovery'!O21="na","na",(IF('6_Recovery'!O21=0,0,'6_Recovery'!O21)))</f>
        <v>0</v>
      </c>
      <c r="Q184" s="595">
        <f>IF('6_Recovery'!P21="na","na",(IF('6_Recovery'!P21=0,0,'6_Recovery'!P21)))</f>
        <v>0</v>
      </c>
      <c r="R184" s="611">
        <f>IF('6_Recovery'!Q21="na","na",(IF('6_Recovery'!Q21=0,0,'6_Recovery'!Q21)))</f>
        <v>0</v>
      </c>
      <c r="S184"/>
      <c r="T184"/>
      <c r="U184"/>
      <c r="V184"/>
      <c r="W184"/>
      <c r="X184"/>
    </row>
    <row r="185" spans="2:24" ht="11.25" customHeight="1">
      <c r="B185" s="875"/>
      <c r="C185" s="62" t="s">
        <v>722</v>
      </c>
      <c r="D185" s="2" t="s">
        <v>723</v>
      </c>
      <c r="E185" s="51" t="s">
        <v>448</v>
      </c>
      <c r="F185" s="584" t="s">
        <v>622</v>
      </c>
      <c r="G185" s="595">
        <f>IF('6_Recovery'!F22="na","na",(IF('6_Recovery'!F22=0,0,'6_Recovery'!F22)))</f>
        <v>0</v>
      </c>
      <c r="H185" s="595">
        <f>IF('6_Recovery'!G22="na","na",(IF('6_Recovery'!G22=0,0,'6_Recovery'!G22)))</f>
        <v>0</v>
      </c>
      <c r="I185" s="595">
        <f>IF('6_Recovery'!H22="na","na",(IF('6_Recovery'!H22=0,0,'6_Recovery'!H22)))</f>
        <v>0</v>
      </c>
      <c r="J185" s="595">
        <f>IF('6_Recovery'!I22="na","na",(IF('6_Recovery'!I22=0,0,'6_Recovery'!I22)))</f>
        <v>0</v>
      </c>
      <c r="K185" s="595">
        <f>IF('6_Recovery'!J22="na","na",(IF('6_Recovery'!J22=0,0,'6_Recovery'!J22)))</f>
        <v>0</v>
      </c>
      <c r="L185" s="595">
        <f>IF('6_Recovery'!K22="na","na",(IF('6_Recovery'!K22=0,0,'6_Recovery'!K22)))</f>
        <v>0</v>
      </c>
      <c r="M185" s="595">
        <f>IF('6_Recovery'!L22="na","na",(IF('6_Recovery'!L22=0,0,'6_Recovery'!L22)))</f>
        <v>0</v>
      </c>
      <c r="N185" s="595">
        <f>IF('6_Recovery'!M22="na","na",(IF('6_Recovery'!M22=0,0,'6_Recovery'!M22)))</f>
        <v>0</v>
      </c>
      <c r="O185" s="595">
        <f>IF('6_Recovery'!N22="na","na",(IF('6_Recovery'!N22=0,0,'6_Recovery'!N22)))</f>
        <v>0</v>
      </c>
      <c r="P185" s="595">
        <f>IF('6_Recovery'!O22="na","na",(IF('6_Recovery'!O22=0,0,'6_Recovery'!O22)))</f>
        <v>0</v>
      </c>
      <c r="Q185" s="595">
        <f>IF('6_Recovery'!P22="na","na",(IF('6_Recovery'!P22=0,0,'6_Recovery'!P22)))</f>
        <v>0</v>
      </c>
      <c r="R185" s="611">
        <f>IF('6_Recovery'!Q22="na","na",(IF('6_Recovery'!Q22=0,0,'6_Recovery'!Q22)))</f>
        <v>0</v>
      </c>
      <c r="S185"/>
      <c r="T185"/>
      <c r="U185"/>
      <c r="V185"/>
      <c r="W185"/>
      <c r="X185"/>
    </row>
    <row r="186" spans="2:24" ht="11.25" customHeight="1">
      <c r="B186" s="875"/>
      <c r="C186" s="62" t="s">
        <v>724</v>
      </c>
      <c r="D186" s="2" t="s">
        <v>725</v>
      </c>
      <c r="E186" s="51">
        <v>65.2</v>
      </c>
      <c r="F186" s="584">
        <v>65.099999999999994</v>
      </c>
      <c r="G186" s="606" t="str">
        <f>IF('6_Recovery'!F25="na","na",(IF('6_Recovery'!F24="na","na",(IF('6_Recovery'!F24=0,"na",'6_Recovery'!F25/'6_Recovery'!F24)))))</f>
        <v>na</v>
      </c>
      <c r="H186" s="606" t="str">
        <f>IF('6_Recovery'!G25="na","na",(IF('6_Recovery'!G24="na","na",(IF('6_Recovery'!G24=0,"na",'6_Recovery'!G25/'6_Recovery'!G24)))))</f>
        <v>na</v>
      </c>
      <c r="I186" s="606" t="str">
        <f>IF('6_Recovery'!H25="na","na",(IF('6_Recovery'!H24="na","na",(IF('6_Recovery'!H24=0,"na",'6_Recovery'!H25/'6_Recovery'!H24)))))</f>
        <v>na</v>
      </c>
      <c r="J186" s="606" t="str">
        <f>IF('6_Recovery'!I25="na","na",(IF('6_Recovery'!I24="na","na",(IF('6_Recovery'!I24=0,"na",'6_Recovery'!I25/'6_Recovery'!I24)))))</f>
        <v>na</v>
      </c>
      <c r="K186" s="606" t="str">
        <f>IF('6_Recovery'!J25="na","na",(IF('6_Recovery'!J24="na","na",(IF('6_Recovery'!J24=0,"na",'6_Recovery'!J25/'6_Recovery'!J24)))))</f>
        <v>na</v>
      </c>
      <c r="L186" s="606" t="str">
        <f>IF('6_Recovery'!K25="na","na",(IF('6_Recovery'!K24="na","na",(IF('6_Recovery'!K24=0,"na",'6_Recovery'!K25/'6_Recovery'!K24)))))</f>
        <v>na</v>
      </c>
      <c r="M186" s="606" t="str">
        <f>IF('6_Recovery'!L25="na","na",(IF('6_Recovery'!L24="na","na",(IF('6_Recovery'!L24=0,"na",'6_Recovery'!L25/'6_Recovery'!L24)))))</f>
        <v>na</v>
      </c>
      <c r="N186" s="606" t="str">
        <f>IF('6_Recovery'!M25="na","na",(IF('6_Recovery'!M24="na","na",(IF('6_Recovery'!M24=0,"na",'6_Recovery'!M25/'6_Recovery'!M24)))))</f>
        <v>na</v>
      </c>
      <c r="O186" s="606" t="str">
        <f>IF('6_Recovery'!N25="na","na",(IF('6_Recovery'!N24="na","na",(IF('6_Recovery'!N24=0,"na",'6_Recovery'!N25/'6_Recovery'!N24)))))</f>
        <v>na</v>
      </c>
      <c r="P186" s="606" t="str">
        <f>IF('6_Recovery'!O25="na","na",(IF('6_Recovery'!O24="na","na",(IF('6_Recovery'!O24=0,"na",'6_Recovery'!O25/'6_Recovery'!O24)))))</f>
        <v>na</v>
      </c>
      <c r="Q186" s="606" t="str">
        <f>IF('6_Recovery'!P25="na","na",(IF('6_Recovery'!P24="na","na",(IF('6_Recovery'!P24=0,"na",'6_Recovery'!P25/'6_Recovery'!P24)))))</f>
        <v>na</v>
      </c>
      <c r="R186" s="612" t="str">
        <f>IF('6_Recovery'!Q25="na","na",(IF('6_Recovery'!Q24="na","na",(IF('6_Recovery'!Q24=0,"na",'6_Recovery'!Q25/'6_Recovery'!Q24)))))</f>
        <v>na</v>
      </c>
      <c r="S186"/>
      <c r="T186"/>
      <c r="U186"/>
      <c r="V186"/>
      <c r="W186"/>
      <c r="X186"/>
    </row>
    <row r="187" spans="2:24" ht="11.25" customHeight="1">
      <c r="B187" s="875"/>
      <c r="C187" s="62" t="s">
        <v>726</v>
      </c>
      <c r="D187" s="2" t="s">
        <v>727</v>
      </c>
      <c r="E187" s="51">
        <v>66.2</v>
      </c>
      <c r="F187" s="584">
        <v>66.099999999999994</v>
      </c>
      <c r="G187" s="606" t="str">
        <f>IF('6_Recovery'!F32="na","na",(IF('6_Recovery'!F31="na","na",(IF('6_Recovery'!F31=0,"na",'6_Recovery'!F32/'6_Recovery'!F31)))))</f>
        <v>na</v>
      </c>
      <c r="H187" s="606" t="str">
        <f>IF('6_Recovery'!G32="na","na",(IF('6_Recovery'!G31="na","na",(IF('6_Recovery'!G31=0,"na",'6_Recovery'!G32/'6_Recovery'!G31)))))</f>
        <v>na</v>
      </c>
      <c r="I187" s="606" t="str">
        <f>IF('6_Recovery'!H32="na","na",(IF('6_Recovery'!H31="na","na",(IF('6_Recovery'!H31=0,"na",'6_Recovery'!H32/'6_Recovery'!H31)))))</f>
        <v>na</v>
      </c>
      <c r="J187" s="606" t="str">
        <f>IF('6_Recovery'!I32="na","na",(IF('6_Recovery'!I31="na","na",(IF('6_Recovery'!I31=0,"na",'6_Recovery'!I32/'6_Recovery'!I31)))))</f>
        <v>na</v>
      </c>
      <c r="K187" s="606" t="str">
        <f>IF('6_Recovery'!J32="na","na",(IF('6_Recovery'!J31="na","na",(IF('6_Recovery'!J31=0,"na",'6_Recovery'!J32/'6_Recovery'!J31)))))</f>
        <v>na</v>
      </c>
      <c r="L187" s="606" t="str">
        <f>IF('6_Recovery'!K32="na","na",(IF('6_Recovery'!K31="na","na",(IF('6_Recovery'!K31=0,"na",'6_Recovery'!K32/'6_Recovery'!K31)))))</f>
        <v>na</v>
      </c>
      <c r="M187" s="606" t="str">
        <f>IF('6_Recovery'!L32="na","na",(IF('6_Recovery'!L31="na","na",(IF('6_Recovery'!L31=0,"na",'6_Recovery'!L32/'6_Recovery'!L31)))))</f>
        <v>na</v>
      </c>
      <c r="N187" s="606" t="str">
        <f>IF('6_Recovery'!M32="na","na",(IF('6_Recovery'!M31="na","na",(IF('6_Recovery'!M31=0,"na",'6_Recovery'!M32/'6_Recovery'!M31)))))</f>
        <v>na</v>
      </c>
      <c r="O187" s="606" t="str">
        <f>IF('6_Recovery'!N32="na","na",(IF('6_Recovery'!N31="na","na",(IF('6_Recovery'!N31=0,"na",'6_Recovery'!N32/'6_Recovery'!N31)))))</f>
        <v>na</v>
      </c>
      <c r="P187" s="606" t="str">
        <f>IF('6_Recovery'!O32="na","na",(IF('6_Recovery'!O31="na","na",(IF('6_Recovery'!O31=0,"na",'6_Recovery'!O32/'6_Recovery'!O31)))))</f>
        <v>na</v>
      </c>
      <c r="Q187" s="606" t="str">
        <f>IF('6_Recovery'!P32="na","na",(IF('6_Recovery'!P31="na","na",(IF('6_Recovery'!P31=0,"na",'6_Recovery'!P32/'6_Recovery'!P31)))))</f>
        <v>na</v>
      </c>
      <c r="R187" s="612" t="str">
        <f>IF('6_Recovery'!Q32="na","na",(IF('6_Recovery'!Q31="na","na",(IF('6_Recovery'!Q31=0,"na",'6_Recovery'!Q32/'6_Recovery'!Q31)))))</f>
        <v>na</v>
      </c>
      <c r="S187"/>
      <c r="T187"/>
      <c r="U187"/>
      <c r="V187"/>
      <c r="W187"/>
      <c r="X187"/>
    </row>
    <row r="188" spans="2:24" ht="11.25" customHeight="1">
      <c r="B188" s="875"/>
      <c r="C188" s="62" t="s">
        <v>728</v>
      </c>
      <c r="D188" s="2" t="s">
        <v>729</v>
      </c>
      <c r="E188" s="51">
        <v>67.2</v>
      </c>
      <c r="F188" s="584">
        <v>67.099999999999994</v>
      </c>
      <c r="G188" s="606" t="str">
        <f>IF('6_Recovery'!F39="na","na",(IF('6_Recovery'!F38="na","na",(IF('6_Recovery'!F38=0,"na",'6_Recovery'!F39/'6_Recovery'!F38)))))</f>
        <v>na</v>
      </c>
      <c r="H188" s="606" t="str">
        <f>IF('6_Recovery'!G39="na","na",(IF('6_Recovery'!G38="na","na",(IF('6_Recovery'!G38=0,"na",'6_Recovery'!G39/'6_Recovery'!G38)))))</f>
        <v>na</v>
      </c>
      <c r="I188" s="606" t="str">
        <f>IF('6_Recovery'!H39="na","na",(IF('6_Recovery'!H38="na","na",(IF('6_Recovery'!H38=0,"na",'6_Recovery'!H39/'6_Recovery'!H38)))))</f>
        <v>na</v>
      </c>
      <c r="J188" s="606" t="str">
        <f>IF('6_Recovery'!I39="na","na",(IF('6_Recovery'!I38="na","na",(IF('6_Recovery'!I38=0,"na",'6_Recovery'!I39/'6_Recovery'!I38)))))</f>
        <v>na</v>
      </c>
      <c r="K188" s="606" t="str">
        <f>IF('6_Recovery'!J39="na","na",(IF('6_Recovery'!J38="na","na",(IF('6_Recovery'!J38=0,"na",'6_Recovery'!J39/'6_Recovery'!J38)))))</f>
        <v>na</v>
      </c>
      <c r="L188" s="606" t="str">
        <f>IF('6_Recovery'!K39="na","na",(IF('6_Recovery'!K38="na","na",(IF('6_Recovery'!K38=0,"na",'6_Recovery'!K39/'6_Recovery'!K38)))))</f>
        <v>na</v>
      </c>
      <c r="M188" s="606" t="str">
        <f>IF('6_Recovery'!L39="na","na",(IF('6_Recovery'!L38="na","na",(IF('6_Recovery'!L38=0,"na",'6_Recovery'!L39/'6_Recovery'!L38)))))</f>
        <v>na</v>
      </c>
      <c r="N188" s="606" t="str">
        <f>IF('6_Recovery'!M39="na","na",(IF('6_Recovery'!M38="na","na",(IF('6_Recovery'!M38=0,"na",'6_Recovery'!M39/'6_Recovery'!M38)))))</f>
        <v>na</v>
      </c>
      <c r="O188" s="606" t="str">
        <f>IF('6_Recovery'!N39="na","na",(IF('6_Recovery'!N38="na","na",(IF('6_Recovery'!N38=0,"na",'6_Recovery'!N39/'6_Recovery'!N38)))))</f>
        <v>na</v>
      </c>
      <c r="P188" s="606" t="str">
        <f>IF('6_Recovery'!O39="na","na",(IF('6_Recovery'!O38="na","na",(IF('6_Recovery'!O38=0,"na",'6_Recovery'!O39/'6_Recovery'!O38)))))</f>
        <v>na</v>
      </c>
      <c r="Q188" s="606" t="str">
        <f>IF('6_Recovery'!P39="na","na",(IF('6_Recovery'!P38="na","na",(IF('6_Recovery'!P38=0,"na",'6_Recovery'!P39/'6_Recovery'!P38)))))</f>
        <v>na</v>
      </c>
      <c r="R188" s="612" t="str">
        <f>IF('6_Recovery'!Q39="na","na",(IF('6_Recovery'!Q38="na","na",(IF('6_Recovery'!Q38=0,"na",'6_Recovery'!Q39/'6_Recovery'!Q38)))))</f>
        <v>na</v>
      </c>
      <c r="S188"/>
      <c r="T188"/>
      <c r="U188"/>
      <c r="V188"/>
      <c r="W188"/>
      <c r="X188"/>
    </row>
    <row r="189" spans="2:24" ht="11.25" customHeight="1">
      <c r="B189" s="875"/>
      <c r="C189" s="62" t="s">
        <v>730</v>
      </c>
      <c r="D189" s="2" t="s">
        <v>731</v>
      </c>
      <c r="E189" s="51">
        <v>68.2</v>
      </c>
      <c r="F189" s="584">
        <v>68.099999999999994</v>
      </c>
      <c r="G189" s="606" t="str">
        <f>IF('6_Recovery'!F46="na","na",(IF('6_Recovery'!F45="na","na",(IF('6_Recovery'!F45=0,"na",'6_Recovery'!F46/'6_Recovery'!F45)))))</f>
        <v>na</v>
      </c>
      <c r="H189" s="606" t="str">
        <f>IF('6_Recovery'!G46="na","na",(IF('6_Recovery'!G45="na","na",(IF('6_Recovery'!G45=0,"na",'6_Recovery'!G46/'6_Recovery'!G45)))))</f>
        <v>na</v>
      </c>
      <c r="I189" s="606" t="str">
        <f>IF('6_Recovery'!H46="na","na",(IF('6_Recovery'!H45="na","na",(IF('6_Recovery'!H45=0,"na",'6_Recovery'!H46/'6_Recovery'!H45)))))</f>
        <v>na</v>
      </c>
      <c r="J189" s="606" t="str">
        <f>IF('6_Recovery'!I46="na","na",(IF('6_Recovery'!I45="na","na",(IF('6_Recovery'!I45=0,"na",'6_Recovery'!I46/'6_Recovery'!I45)))))</f>
        <v>na</v>
      </c>
      <c r="K189" s="606" t="str">
        <f>IF('6_Recovery'!J46="na","na",(IF('6_Recovery'!J45="na","na",(IF('6_Recovery'!J45=0,"na",'6_Recovery'!J46/'6_Recovery'!J45)))))</f>
        <v>na</v>
      </c>
      <c r="L189" s="606" t="str">
        <f>IF('6_Recovery'!K46="na","na",(IF('6_Recovery'!K45="na","na",(IF('6_Recovery'!K45=0,"na",'6_Recovery'!K46/'6_Recovery'!K45)))))</f>
        <v>na</v>
      </c>
      <c r="M189" s="606" t="str">
        <f>IF('6_Recovery'!L46="na","na",(IF('6_Recovery'!L45="na","na",(IF('6_Recovery'!L45=0,"na",'6_Recovery'!L46/'6_Recovery'!L45)))))</f>
        <v>na</v>
      </c>
      <c r="N189" s="606" t="str">
        <f>IF('6_Recovery'!M46="na","na",(IF('6_Recovery'!M45="na","na",(IF('6_Recovery'!M45=0,"na",'6_Recovery'!M46/'6_Recovery'!M45)))))</f>
        <v>na</v>
      </c>
      <c r="O189" s="606" t="str">
        <f>IF('6_Recovery'!N46="na","na",(IF('6_Recovery'!N45="na","na",(IF('6_Recovery'!N45=0,"na",'6_Recovery'!N46/'6_Recovery'!N45)))))</f>
        <v>na</v>
      </c>
      <c r="P189" s="606" t="str">
        <f>IF('6_Recovery'!O46="na","na",(IF('6_Recovery'!O45="na","na",(IF('6_Recovery'!O45=0,"na",'6_Recovery'!O46/'6_Recovery'!O45)))))</f>
        <v>na</v>
      </c>
      <c r="Q189" s="606" t="str">
        <f>IF('6_Recovery'!P46="na","na",(IF('6_Recovery'!P45="na","na",(IF('6_Recovery'!P45=0,"na",'6_Recovery'!P46/'6_Recovery'!P45)))))</f>
        <v>na</v>
      </c>
      <c r="R189" s="612" t="str">
        <f>IF('6_Recovery'!Q46="na","na",(IF('6_Recovery'!Q45="na","na",(IF('6_Recovery'!Q45=0,"na",'6_Recovery'!Q46/'6_Recovery'!Q45)))))</f>
        <v>na</v>
      </c>
      <c r="S189"/>
      <c r="T189"/>
      <c r="U189"/>
      <c r="V189"/>
      <c r="W189"/>
      <c r="X189"/>
    </row>
    <row r="190" spans="2:24" ht="11.25" customHeight="1">
      <c r="B190" s="875"/>
      <c r="C190" s="29" t="s">
        <v>732</v>
      </c>
      <c r="D190" s="2" t="s">
        <v>733</v>
      </c>
      <c r="E190" s="28">
        <v>65.400000000000006</v>
      </c>
      <c r="F190" s="587" t="s">
        <v>622</v>
      </c>
      <c r="G190" s="595">
        <f>IF('6_Recovery'!F27="na","na",(IF('6_Recovery'!F27=0,0,'6_Recovery'!F27)))</f>
        <v>0</v>
      </c>
      <c r="H190" s="595">
        <f>IF('6_Recovery'!G27="na","na",(IF('6_Recovery'!G27=0,0,'6_Recovery'!G27)))</f>
        <v>0</v>
      </c>
      <c r="I190" s="595">
        <f>IF('6_Recovery'!H27="na","na",(IF('6_Recovery'!H27=0,0,'6_Recovery'!H27)))</f>
        <v>0</v>
      </c>
      <c r="J190" s="595">
        <f>IF('6_Recovery'!I27="na","na",(IF('6_Recovery'!I27=0,0,'6_Recovery'!I27)))</f>
        <v>0</v>
      </c>
      <c r="K190" s="595">
        <f>IF('6_Recovery'!J27="na","na",(IF('6_Recovery'!J27=0,0,'6_Recovery'!J27)))</f>
        <v>0</v>
      </c>
      <c r="L190" s="595">
        <f>IF('6_Recovery'!K27="na","na",(IF('6_Recovery'!K27=0,0,'6_Recovery'!K27)))</f>
        <v>0</v>
      </c>
      <c r="M190" s="595">
        <f>IF('6_Recovery'!L27="na","na",(IF('6_Recovery'!L27=0,0,'6_Recovery'!L27)))</f>
        <v>0</v>
      </c>
      <c r="N190" s="595">
        <f>IF('6_Recovery'!M27="na","na",(IF('6_Recovery'!M27=0,0,'6_Recovery'!M27)))</f>
        <v>0</v>
      </c>
      <c r="O190" s="595">
        <f>IF('6_Recovery'!N27="na","na",(IF('6_Recovery'!N27=0,0,'6_Recovery'!N27)))</f>
        <v>0</v>
      </c>
      <c r="P190" s="595">
        <f>IF('6_Recovery'!O27="na","na",(IF('6_Recovery'!O27=0,0,'6_Recovery'!O27)))</f>
        <v>0</v>
      </c>
      <c r="Q190" s="595">
        <f>IF('6_Recovery'!P27="na","na",(IF('6_Recovery'!P27=0,0,'6_Recovery'!P27)))</f>
        <v>0</v>
      </c>
      <c r="R190" s="611">
        <f>IF('6_Recovery'!Q27="na","na",(IF('6_Recovery'!Q27=0,0,'6_Recovery'!Q27)))</f>
        <v>0</v>
      </c>
      <c r="S190"/>
      <c r="T190"/>
      <c r="U190"/>
      <c r="V190"/>
      <c r="W190"/>
      <c r="X190"/>
    </row>
    <row r="191" spans="2:24" ht="11.25" customHeight="1">
      <c r="B191" s="875"/>
      <c r="C191" s="29" t="s">
        <v>734</v>
      </c>
      <c r="D191" s="2" t="s">
        <v>735</v>
      </c>
      <c r="E191" s="28">
        <v>66.400000000000006</v>
      </c>
      <c r="F191" s="587" t="s">
        <v>622</v>
      </c>
      <c r="G191" s="595">
        <f>IF('6_Recovery'!F34="na","na",(IF('6_Recovery'!F34=0,0,'6_Recovery'!F34)))</f>
        <v>0</v>
      </c>
      <c r="H191" s="595">
        <f>IF('6_Recovery'!G34="na","na",(IF('6_Recovery'!G34=0,0,'6_Recovery'!G34)))</f>
        <v>0</v>
      </c>
      <c r="I191" s="595">
        <f>IF('6_Recovery'!H34="na","na",(IF('6_Recovery'!H34=0,0,'6_Recovery'!H34)))</f>
        <v>0</v>
      </c>
      <c r="J191" s="595">
        <f>IF('6_Recovery'!I34="na","na",(IF('6_Recovery'!I34=0,0,'6_Recovery'!I34)))</f>
        <v>0</v>
      </c>
      <c r="K191" s="595">
        <f>IF('6_Recovery'!J34="na","na",(IF('6_Recovery'!J34=0,0,'6_Recovery'!J34)))</f>
        <v>0</v>
      </c>
      <c r="L191" s="595">
        <f>IF('6_Recovery'!K34="na","na",(IF('6_Recovery'!K34=0,0,'6_Recovery'!K34)))</f>
        <v>0</v>
      </c>
      <c r="M191" s="595">
        <f>IF('6_Recovery'!L34="na","na",(IF('6_Recovery'!L34=0,0,'6_Recovery'!L34)))</f>
        <v>0</v>
      </c>
      <c r="N191" s="595">
        <f>IF('6_Recovery'!M34="na","na",(IF('6_Recovery'!M34=0,0,'6_Recovery'!M34)))</f>
        <v>0</v>
      </c>
      <c r="O191" s="595">
        <f>IF('6_Recovery'!N34="na","na",(IF('6_Recovery'!N34=0,0,'6_Recovery'!N34)))</f>
        <v>0</v>
      </c>
      <c r="P191" s="595">
        <f>IF('6_Recovery'!O34="na","na",(IF('6_Recovery'!O34=0,0,'6_Recovery'!O34)))</f>
        <v>0</v>
      </c>
      <c r="Q191" s="595">
        <f>IF('6_Recovery'!P34="na","na",(IF('6_Recovery'!P34=0,0,'6_Recovery'!P34)))</f>
        <v>0</v>
      </c>
      <c r="R191" s="611">
        <f>IF('6_Recovery'!Q34="na","na",(IF('6_Recovery'!Q34=0,0,'6_Recovery'!Q34)))</f>
        <v>0</v>
      </c>
      <c r="S191"/>
      <c r="T191"/>
      <c r="U191"/>
      <c r="V191"/>
      <c r="W191"/>
      <c r="X191"/>
    </row>
    <row r="192" spans="2:24" ht="11.25" customHeight="1">
      <c r="B192" s="875"/>
      <c r="C192" s="29" t="s">
        <v>736</v>
      </c>
      <c r="D192" s="2" t="s">
        <v>737</v>
      </c>
      <c r="E192" s="28">
        <v>67.400000000000006</v>
      </c>
      <c r="F192" s="587" t="s">
        <v>622</v>
      </c>
      <c r="G192" s="595">
        <f>IF('6_Recovery'!F41="na","na",(IF('6_Recovery'!F41=0,0,'6_Recovery'!F41)))</f>
        <v>0</v>
      </c>
      <c r="H192" s="595">
        <f>IF('6_Recovery'!G41="na","na",(IF('6_Recovery'!G41=0,0,'6_Recovery'!G41)))</f>
        <v>0</v>
      </c>
      <c r="I192" s="595">
        <f>IF('6_Recovery'!H41="na","na",(IF('6_Recovery'!H41=0,0,'6_Recovery'!H41)))</f>
        <v>0</v>
      </c>
      <c r="J192" s="595">
        <f>IF('6_Recovery'!I41="na","na",(IF('6_Recovery'!I41=0,0,'6_Recovery'!I41)))</f>
        <v>0</v>
      </c>
      <c r="K192" s="595">
        <f>IF('6_Recovery'!J41="na","na",(IF('6_Recovery'!J41=0,0,'6_Recovery'!J41)))</f>
        <v>0</v>
      </c>
      <c r="L192" s="595">
        <f>IF('6_Recovery'!K41="na","na",(IF('6_Recovery'!K41=0,0,'6_Recovery'!K41)))</f>
        <v>0</v>
      </c>
      <c r="M192" s="595">
        <f>IF('6_Recovery'!L41="na","na",(IF('6_Recovery'!L41=0,0,'6_Recovery'!L41)))</f>
        <v>0</v>
      </c>
      <c r="N192" s="595">
        <f>IF('6_Recovery'!M41="na","na",(IF('6_Recovery'!M41=0,0,'6_Recovery'!M41)))</f>
        <v>0</v>
      </c>
      <c r="O192" s="595">
        <f>IF('6_Recovery'!N41="na","na",(IF('6_Recovery'!N41=0,0,'6_Recovery'!N41)))</f>
        <v>0</v>
      </c>
      <c r="P192" s="595">
        <f>IF('6_Recovery'!O41="na","na",(IF('6_Recovery'!O41=0,0,'6_Recovery'!O41)))</f>
        <v>0</v>
      </c>
      <c r="Q192" s="595">
        <f>IF('6_Recovery'!P41="na","na",(IF('6_Recovery'!P41=0,0,'6_Recovery'!P41)))</f>
        <v>0</v>
      </c>
      <c r="R192" s="611">
        <f>IF('6_Recovery'!Q41="na","na",(IF('6_Recovery'!Q41=0,0,'6_Recovery'!Q41)))</f>
        <v>0</v>
      </c>
      <c r="S192"/>
      <c r="T192"/>
      <c r="U192"/>
      <c r="V192"/>
      <c r="W192"/>
      <c r="X192"/>
    </row>
    <row r="193" spans="2:24" ht="11.25" customHeight="1">
      <c r="B193" s="875"/>
      <c r="C193" s="29" t="s">
        <v>738</v>
      </c>
      <c r="D193" s="2" t="s">
        <v>739</v>
      </c>
      <c r="E193" s="28">
        <v>68.400000000000006</v>
      </c>
      <c r="F193" s="587" t="s">
        <v>622</v>
      </c>
      <c r="G193" s="595">
        <f>IF('6_Recovery'!F48="na","na",(IF('6_Recovery'!F48=0,0,'6_Recovery'!F48)))</f>
        <v>0</v>
      </c>
      <c r="H193" s="595">
        <f>IF('6_Recovery'!G48="na","na",(IF('6_Recovery'!G48=0,0,'6_Recovery'!G48)))</f>
        <v>0</v>
      </c>
      <c r="I193" s="595">
        <f>IF('6_Recovery'!H48="na","na",(IF('6_Recovery'!H48=0,0,'6_Recovery'!H48)))</f>
        <v>0</v>
      </c>
      <c r="J193" s="595">
        <f>IF('6_Recovery'!I48="na","na",(IF('6_Recovery'!I48=0,0,'6_Recovery'!I48)))</f>
        <v>0</v>
      </c>
      <c r="K193" s="595">
        <f>IF('6_Recovery'!J48="na","na",(IF('6_Recovery'!J48=0,0,'6_Recovery'!J48)))</f>
        <v>0</v>
      </c>
      <c r="L193" s="595">
        <f>IF('6_Recovery'!K48="na","na",(IF('6_Recovery'!K48=0,0,'6_Recovery'!K48)))</f>
        <v>0</v>
      </c>
      <c r="M193" s="595">
        <f>IF('6_Recovery'!L48="na","na",(IF('6_Recovery'!L48=0,0,'6_Recovery'!L48)))</f>
        <v>0</v>
      </c>
      <c r="N193" s="595">
        <f>IF('6_Recovery'!M48="na","na",(IF('6_Recovery'!M48=0,0,'6_Recovery'!M48)))</f>
        <v>0</v>
      </c>
      <c r="O193" s="595">
        <f>IF('6_Recovery'!N48="na","na",(IF('6_Recovery'!N48=0,0,'6_Recovery'!N48)))</f>
        <v>0</v>
      </c>
      <c r="P193" s="595">
        <f>IF('6_Recovery'!O48="na","na",(IF('6_Recovery'!O48=0,0,'6_Recovery'!O48)))</f>
        <v>0</v>
      </c>
      <c r="Q193" s="595">
        <f>IF('6_Recovery'!P48="na","na",(IF('6_Recovery'!P48=0,0,'6_Recovery'!P48)))</f>
        <v>0</v>
      </c>
      <c r="R193" s="611">
        <f>IF('6_Recovery'!Q48="na","na",(IF('6_Recovery'!Q48=0,0,'6_Recovery'!Q48)))</f>
        <v>0</v>
      </c>
      <c r="S193"/>
      <c r="T193"/>
      <c r="U193"/>
      <c r="V193"/>
      <c r="W193"/>
      <c r="X193"/>
    </row>
    <row r="194" spans="2:24">
      <c r="B194" s="875"/>
      <c r="C194" s="62" t="s">
        <v>740</v>
      </c>
      <c r="D194" s="2" t="s">
        <v>741</v>
      </c>
      <c r="E194" s="51">
        <v>65.5</v>
      </c>
      <c r="F194" s="584" t="s">
        <v>622</v>
      </c>
      <c r="G194" s="588">
        <f>IF('6_Recovery'!F28="na","na",(IF('6_Recovery'!F28=0,0,'6_Recovery'!F28)))</f>
        <v>0</v>
      </c>
      <c r="H194" s="588">
        <f>IF('6_Recovery'!G28="na","na",(IF('6_Recovery'!G28=0,0,'6_Recovery'!G28)))</f>
        <v>0</v>
      </c>
      <c r="I194" s="588">
        <f>IF('6_Recovery'!H28="na","na",(IF('6_Recovery'!H28=0,0,'6_Recovery'!H28)))</f>
        <v>0</v>
      </c>
      <c r="J194" s="588">
        <f>IF('6_Recovery'!I28="na","na",(IF('6_Recovery'!I28=0,0,'6_Recovery'!I28)))</f>
        <v>0</v>
      </c>
      <c r="K194" s="588">
        <f>IF('6_Recovery'!J28="na","na",(IF('6_Recovery'!J28=0,0,'6_Recovery'!J28)))</f>
        <v>0</v>
      </c>
      <c r="L194" s="588">
        <f>IF('6_Recovery'!K28="na","na",(IF('6_Recovery'!K28=0,0,'6_Recovery'!K28)))</f>
        <v>0</v>
      </c>
      <c r="M194" s="588">
        <f>IF('6_Recovery'!L28="na","na",(IF('6_Recovery'!L28=0,0,'6_Recovery'!L28)))</f>
        <v>0</v>
      </c>
      <c r="N194" s="588">
        <f>IF('6_Recovery'!M28="na","na",(IF('6_Recovery'!M28=0,0,'6_Recovery'!M28)))</f>
        <v>0</v>
      </c>
      <c r="O194" s="588">
        <f>IF('6_Recovery'!N28="na","na",(IF('6_Recovery'!N28=0,0,'6_Recovery'!N28)))</f>
        <v>0</v>
      </c>
      <c r="P194" s="588">
        <f>IF('6_Recovery'!O28="na","na",(IF('6_Recovery'!O28=0,0,'6_Recovery'!O28)))</f>
        <v>0</v>
      </c>
      <c r="Q194" s="588">
        <f>IF('6_Recovery'!P28="na","na",(IF('6_Recovery'!P28=0,0,'6_Recovery'!P28)))</f>
        <v>0</v>
      </c>
      <c r="R194" s="610">
        <f>IF('6_Recovery'!Q28="na","na",(IF('6_Recovery'!Q28=0,0,'6_Recovery'!Q28)))</f>
        <v>0</v>
      </c>
      <c r="S194"/>
      <c r="T194"/>
      <c r="U194"/>
      <c r="V194"/>
      <c r="W194"/>
      <c r="X194"/>
    </row>
    <row r="195" spans="2:24">
      <c r="B195" s="875"/>
      <c r="C195" s="62" t="s">
        <v>742</v>
      </c>
      <c r="D195" s="2" t="s">
        <v>743</v>
      </c>
      <c r="E195" s="51">
        <v>66.5</v>
      </c>
      <c r="F195" s="584" t="s">
        <v>622</v>
      </c>
      <c r="G195" s="588">
        <f>IF('6_Recovery'!F35="na","na",(IF('6_Recovery'!F35=0,0,'6_Recovery'!F35)))</f>
        <v>0</v>
      </c>
      <c r="H195" s="588">
        <f>IF('6_Recovery'!G35="na","na",(IF('6_Recovery'!G35=0,0,'6_Recovery'!G35)))</f>
        <v>0</v>
      </c>
      <c r="I195" s="588">
        <f>IF('6_Recovery'!H35="na","na",(IF('6_Recovery'!H35=0,0,'6_Recovery'!H35)))</f>
        <v>0</v>
      </c>
      <c r="J195" s="588">
        <f>IF('6_Recovery'!I35="na","na",(IF('6_Recovery'!I35=0,0,'6_Recovery'!I35)))</f>
        <v>0</v>
      </c>
      <c r="K195" s="588">
        <f>IF('6_Recovery'!J35="na","na",(IF('6_Recovery'!J35=0,0,'6_Recovery'!J35)))</f>
        <v>0</v>
      </c>
      <c r="L195" s="588">
        <f>IF('6_Recovery'!K35="na","na",(IF('6_Recovery'!K35=0,0,'6_Recovery'!K35)))</f>
        <v>0</v>
      </c>
      <c r="M195" s="588">
        <f>IF('6_Recovery'!L35="na","na",(IF('6_Recovery'!L35=0,0,'6_Recovery'!L35)))</f>
        <v>0</v>
      </c>
      <c r="N195" s="588">
        <f>IF('6_Recovery'!M35="na","na",(IF('6_Recovery'!M35=0,0,'6_Recovery'!M35)))</f>
        <v>0</v>
      </c>
      <c r="O195" s="588">
        <f>IF('6_Recovery'!N35="na","na",(IF('6_Recovery'!N35=0,0,'6_Recovery'!N35)))</f>
        <v>0</v>
      </c>
      <c r="P195" s="588">
        <f>IF('6_Recovery'!O35="na","na",(IF('6_Recovery'!O35=0,0,'6_Recovery'!O35)))</f>
        <v>0</v>
      </c>
      <c r="Q195" s="588">
        <f>IF('6_Recovery'!P35="na","na",(IF('6_Recovery'!P35=0,0,'6_Recovery'!P35)))</f>
        <v>0</v>
      </c>
      <c r="R195" s="610">
        <f>IF('6_Recovery'!Q35="na","na",(IF('6_Recovery'!Q35=0,0,'6_Recovery'!Q35)))</f>
        <v>0</v>
      </c>
      <c r="S195"/>
      <c r="T195"/>
      <c r="U195"/>
      <c r="V195"/>
      <c r="W195"/>
      <c r="X195"/>
    </row>
    <row r="196" spans="2:24">
      <c r="B196" s="875"/>
      <c r="C196" s="62" t="s">
        <v>744</v>
      </c>
      <c r="D196" s="2" t="s">
        <v>745</v>
      </c>
      <c r="E196" s="51">
        <v>67.5</v>
      </c>
      <c r="F196" s="584" t="s">
        <v>622</v>
      </c>
      <c r="G196" s="588">
        <f>IF('6_Recovery'!F42="na","na",(IF('6_Recovery'!F42=0,0,'6_Recovery'!F42)))</f>
        <v>0</v>
      </c>
      <c r="H196" s="588">
        <f>IF('6_Recovery'!G42="na","na",(IF('6_Recovery'!G42=0,0,'6_Recovery'!G42)))</f>
        <v>0</v>
      </c>
      <c r="I196" s="588">
        <f>IF('6_Recovery'!H42="na","na",(IF('6_Recovery'!H42=0,0,'6_Recovery'!H42)))</f>
        <v>0</v>
      </c>
      <c r="J196" s="588">
        <f>IF('6_Recovery'!I42="na","na",(IF('6_Recovery'!I42=0,0,'6_Recovery'!I42)))</f>
        <v>0</v>
      </c>
      <c r="K196" s="588">
        <f>IF('6_Recovery'!J42="na","na",(IF('6_Recovery'!J42=0,0,'6_Recovery'!J42)))</f>
        <v>0</v>
      </c>
      <c r="L196" s="588">
        <f>IF('6_Recovery'!K42="na","na",(IF('6_Recovery'!K42=0,0,'6_Recovery'!K42)))</f>
        <v>0</v>
      </c>
      <c r="M196" s="588">
        <f>IF('6_Recovery'!L42="na","na",(IF('6_Recovery'!L42=0,0,'6_Recovery'!L42)))</f>
        <v>0</v>
      </c>
      <c r="N196" s="588">
        <f>IF('6_Recovery'!M42="na","na",(IF('6_Recovery'!M42=0,0,'6_Recovery'!M42)))</f>
        <v>0</v>
      </c>
      <c r="O196" s="588">
        <f>IF('6_Recovery'!N42="na","na",(IF('6_Recovery'!N42=0,0,'6_Recovery'!N42)))</f>
        <v>0</v>
      </c>
      <c r="P196" s="588">
        <f>IF('6_Recovery'!O42="na","na",(IF('6_Recovery'!O42=0,0,'6_Recovery'!O42)))</f>
        <v>0</v>
      </c>
      <c r="Q196" s="588">
        <f>IF('6_Recovery'!P42="na","na",(IF('6_Recovery'!P42=0,0,'6_Recovery'!P42)))</f>
        <v>0</v>
      </c>
      <c r="R196" s="610">
        <f>IF('6_Recovery'!Q42="na","na",(IF('6_Recovery'!Q42=0,0,'6_Recovery'!Q42)))</f>
        <v>0</v>
      </c>
      <c r="S196"/>
      <c r="T196"/>
      <c r="U196"/>
      <c r="V196"/>
      <c r="W196"/>
      <c r="X196"/>
    </row>
    <row r="197" spans="2:24" ht="22.5">
      <c r="B197" s="875"/>
      <c r="C197" s="62" t="s">
        <v>746</v>
      </c>
      <c r="D197" s="2" t="s">
        <v>747</v>
      </c>
      <c r="E197" s="51">
        <v>68.5</v>
      </c>
      <c r="F197" s="584" t="s">
        <v>622</v>
      </c>
      <c r="G197" s="588">
        <f>IF('6_Recovery'!F49="na","na",(IF('6_Recovery'!F49=0,0,'6_Recovery'!F49)))</f>
        <v>0</v>
      </c>
      <c r="H197" s="588">
        <f>IF('6_Recovery'!G49="na","na",(IF('6_Recovery'!G49=0,0,'6_Recovery'!G49)))</f>
        <v>0</v>
      </c>
      <c r="I197" s="588">
        <f>IF('6_Recovery'!H49="na","na",(IF('6_Recovery'!H49=0,0,'6_Recovery'!H49)))</f>
        <v>0</v>
      </c>
      <c r="J197" s="588">
        <f>IF('6_Recovery'!I49="na","na",(IF('6_Recovery'!I49=0,0,'6_Recovery'!I49)))</f>
        <v>0</v>
      </c>
      <c r="K197" s="588">
        <f>IF('6_Recovery'!J49="na","na",(IF('6_Recovery'!J49=0,0,'6_Recovery'!J49)))</f>
        <v>0</v>
      </c>
      <c r="L197" s="588">
        <f>IF('6_Recovery'!K49="na","na",(IF('6_Recovery'!K49=0,0,'6_Recovery'!K49)))</f>
        <v>0</v>
      </c>
      <c r="M197" s="588">
        <f>IF('6_Recovery'!L49="na","na",(IF('6_Recovery'!L49=0,0,'6_Recovery'!L49)))</f>
        <v>0</v>
      </c>
      <c r="N197" s="588">
        <f>IF('6_Recovery'!M49="na","na",(IF('6_Recovery'!M49=0,0,'6_Recovery'!M49)))</f>
        <v>0</v>
      </c>
      <c r="O197" s="588">
        <f>IF('6_Recovery'!N49="na","na",(IF('6_Recovery'!N49=0,0,'6_Recovery'!N49)))</f>
        <v>0</v>
      </c>
      <c r="P197" s="588">
        <f>IF('6_Recovery'!O49="na","na",(IF('6_Recovery'!O49=0,0,'6_Recovery'!O49)))</f>
        <v>0</v>
      </c>
      <c r="Q197" s="588">
        <f>IF('6_Recovery'!P49="na","na",(IF('6_Recovery'!P49=0,0,'6_Recovery'!P49)))</f>
        <v>0</v>
      </c>
      <c r="R197" s="610">
        <f>IF('6_Recovery'!Q49="na","na",(IF('6_Recovery'!Q49=0,0,'6_Recovery'!Q49)))</f>
        <v>0</v>
      </c>
      <c r="S197"/>
      <c r="T197"/>
      <c r="U197"/>
      <c r="V197"/>
      <c r="W197"/>
      <c r="X197"/>
    </row>
    <row r="198" spans="2:24">
      <c r="B198" s="876"/>
      <c r="C198" s="812" t="s">
        <v>748</v>
      </c>
      <c r="D198" s="2" t="s">
        <v>749</v>
      </c>
      <c r="E198" s="861" t="s">
        <v>750</v>
      </c>
      <c r="F198" s="862"/>
      <c r="G198" s="588" t="str">
        <f>G223</f>
        <v>na</v>
      </c>
      <c r="H198" s="588" t="str">
        <f t="shared" ref="H198:M198" si="4">H223</f>
        <v>na</v>
      </c>
      <c r="I198" s="588" t="str">
        <f t="shared" si="4"/>
        <v>na</v>
      </c>
      <c r="J198" s="588" t="str">
        <f t="shared" si="4"/>
        <v>na</v>
      </c>
      <c r="K198" s="588" t="str">
        <f t="shared" si="4"/>
        <v>na</v>
      </c>
      <c r="L198" s="588" t="str">
        <f t="shared" si="4"/>
        <v>na</v>
      </c>
      <c r="M198" s="588" t="str">
        <f t="shared" si="4"/>
        <v>na</v>
      </c>
      <c r="N198" s="588" t="str">
        <f t="shared" ref="N198:R198" si="5">N223</f>
        <v>na</v>
      </c>
      <c r="O198" s="588" t="str">
        <f t="shared" si="5"/>
        <v>na</v>
      </c>
      <c r="P198" s="588" t="str">
        <f t="shared" si="5"/>
        <v>na</v>
      </c>
      <c r="Q198" s="588" t="str">
        <f t="shared" si="5"/>
        <v>na</v>
      </c>
      <c r="R198" s="610" t="str">
        <f t="shared" si="5"/>
        <v>na</v>
      </c>
      <c r="S198"/>
      <c r="T198"/>
      <c r="U198"/>
      <c r="V198"/>
      <c r="W198"/>
      <c r="X198"/>
    </row>
    <row r="199" spans="2:24">
      <c r="B199" s="875"/>
      <c r="C199" s="394" t="s">
        <v>751</v>
      </c>
      <c r="D199" s="2" t="s">
        <v>752</v>
      </c>
      <c r="E199" s="28">
        <v>65.599999999999994</v>
      </c>
      <c r="F199" s="352" t="s">
        <v>622</v>
      </c>
      <c r="G199" s="588">
        <f>IF('6_Recovery'!F29="na","na",(IF('6_Recovery'!F29=0,0,'6_Recovery'!F29)))</f>
        <v>0</v>
      </c>
      <c r="H199" s="588">
        <f>IF('6_Recovery'!G29="na","na",(IF('6_Recovery'!G29=0,0,'6_Recovery'!G29)))</f>
        <v>0</v>
      </c>
      <c r="I199" s="588">
        <f>IF('6_Recovery'!H29="na","na",(IF('6_Recovery'!H29=0,0,'6_Recovery'!H29)))</f>
        <v>0</v>
      </c>
      <c r="J199" s="588">
        <f>IF('6_Recovery'!I29="na","na",(IF('6_Recovery'!I29=0,0,'6_Recovery'!I29)))</f>
        <v>0</v>
      </c>
      <c r="K199" s="588">
        <f>IF('6_Recovery'!J29="na","na",(IF('6_Recovery'!J29=0,0,'6_Recovery'!J29)))</f>
        <v>0</v>
      </c>
      <c r="L199" s="588">
        <f>IF('6_Recovery'!K29="na","na",(IF('6_Recovery'!K29=0,0,'6_Recovery'!K29)))</f>
        <v>0</v>
      </c>
      <c r="M199" s="588">
        <f>IF('6_Recovery'!L29="na","na",(IF('6_Recovery'!L29=0,0,'6_Recovery'!L29)))</f>
        <v>0</v>
      </c>
      <c r="N199" s="588">
        <f>IF('6_Recovery'!M29="na","na",(IF('6_Recovery'!M29=0,0,'6_Recovery'!M29)))</f>
        <v>0</v>
      </c>
      <c r="O199" s="588">
        <f>IF('6_Recovery'!N29="na","na",(IF('6_Recovery'!N29=0,0,'6_Recovery'!N29)))</f>
        <v>0</v>
      </c>
      <c r="P199" s="588">
        <f>IF('6_Recovery'!O29="na","na",(IF('6_Recovery'!O29=0,0,'6_Recovery'!O29)))</f>
        <v>0</v>
      </c>
      <c r="Q199" s="588">
        <f>IF('6_Recovery'!P29="na","na",(IF('6_Recovery'!P29=0,0,'6_Recovery'!P29)))</f>
        <v>0</v>
      </c>
      <c r="R199" s="610">
        <f>IF('6_Recovery'!Q29="na","na",(IF('6_Recovery'!Q29=0,0,'6_Recovery'!Q29)))</f>
        <v>0</v>
      </c>
      <c r="S199"/>
      <c r="T199"/>
      <c r="U199"/>
      <c r="V199"/>
      <c r="W199"/>
      <c r="X199"/>
    </row>
    <row r="200" spans="2:24">
      <c r="B200" s="875"/>
      <c r="C200" s="29" t="s">
        <v>753</v>
      </c>
      <c r="D200" s="2" t="s">
        <v>754</v>
      </c>
      <c r="E200" s="28">
        <v>66.599999999999994</v>
      </c>
      <c r="F200" s="352" t="s">
        <v>622</v>
      </c>
      <c r="G200" s="588">
        <f>IF('6_Recovery'!F36="na","na",(IF('6_Recovery'!F36=0,0,'6_Recovery'!F36)))</f>
        <v>0</v>
      </c>
      <c r="H200" s="588">
        <f>IF('6_Recovery'!G36="na","na",(IF('6_Recovery'!G36=0,0,'6_Recovery'!G36)))</f>
        <v>0</v>
      </c>
      <c r="I200" s="588">
        <f>IF('6_Recovery'!H36="na","na",(IF('6_Recovery'!H36=0,0,'6_Recovery'!H36)))</f>
        <v>0</v>
      </c>
      <c r="J200" s="588">
        <f>IF('6_Recovery'!I36="na","na",(IF('6_Recovery'!I36=0,0,'6_Recovery'!I36)))</f>
        <v>0</v>
      </c>
      <c r="K200" s="588">
        <f>IF('6_Recovery'!J36="na","na",(IF('6_Recovery'!J36=0,0,'6_Recovery'!J36)))</f>
        <v>0</v>
      </c>
      <c r="L200" s="588">
        <f>IF('6_Recovery'!K36="na","na",(IF('6_Recovery'!K36=0,0,'6_Recovery'!K36)))</f>
        <v>0</v>
      </c>
      <c r="M200" s="588">
        <f>IF('6_Recovery'!L36="na","na",(IF('6_Recovery'!L36=0,0,'6_Recovery'!L36)))</f>
        <v>0</v>
      </c>
      <c r="N200" s="588">
        <f>IF('6_Recovery'!M36="na","na",(IF('6_Recovery'!M36=0,0,'6_Recovery'!M36)))</f>
        <v>0</v>
      </c>
      <c r="O200" s="588">
        <f>IF('6_Recovery'!N36="na","na",(IF('6_Recovery'!N36=0,0,'6_Recovery'!N36)))</f>
        <v>0</v>
      </c>
      <c r="P200" s="588">
        <f>IF('6_Recovery'!O36="na","na",(IF('6_Recovery'!O36=0,0,'6_Recovery'!O36)))</f>
        <v>0</v>
      </c>
      <c r="Q200" s="588">
        <f>IF('6_Recovery'!P36="na","na",(IF('6_Recovery'!P36=0,0,'6_Recovery'!P36)))</f>
        <v>0</v>
      </c>
      <c r="R200" s="610">
        <f>IF('6_Recovery'!Q36="na","na",(IF('6_Recovery'!Q36=0,0,'6_Recovery'!Q36)))</f>
        <v>0</v>
      </c>
      <c r="S200"/>
      <c r="T200"/>
      <c r="U200"/>
      <c r="V200"/>
      <c r="W200"/>
      <c r="X200"/>
    </row>
    <row r="201" spans="2:24">
      <c r="B201" s="875"/>
      <c r="C201" s="29" t="s">
        <v>755</v>
      </c>
      <c r="D201" s="2" t="s">
        <v>756</v>
      </c>
      <c r="E201" s="28">
        <v>67.599999999999994</v>
      </c>
      <c r="F201" s="352" t="s">
        <v>622</v>
      </c>
      <c r="G201" s="588">
        <f>IF('6_Recovery'!F43="na","na",(IF('6_Recovery'!F43=0,0,'6_Recovery'!F43)))</f>
        <v>0</v>
      </c>
      <c r="H201" s="588">
        <f>IF('6_Recovery'!G43="na","na",(IF('6_Recovery'!G43=0,0,'6_Recovery'!G43)))</f>
        <v>0</v>
      </c>
      <c r="I201" s="588">
        <f>IF('6_Recovery'!H43="na","na",(IF('6_Recovery'!H43=0,0,'6_Recovery'!H43)))</f>
        <v>0</v>
      </c>
      <c r="J201" s="588">
        <f>IF('6_Recovery'!I43="na","na",(IF('6_Recovery'!I43=0,0,'6_Recovery'!I43)))</f>
        <v>0</v>
      </c>
      <c r="K201" s="588">
        <f>IF('6_Recovery'!J43="na","na",(IF('6_Recovery'!J43=0,0,'6_Recovery'!J43)))</f>
        <v>0</v>
      </c>
      <c r="L201" s="588">
        <f>IF('6_Recovery'!K43="na","na",(IF('6_Recovery'!K43=0,0,'6_Recovery'!K43)))</f>
        <v>0</v>
      </c>
      <c r="M201" s="588">
        <f>IF('6_Recovery'!L43="na","na",(IF('6_Recovery'!L43=0,0,'6_Recovery'!L43)))</f>
        <v>0</v>
      </c>
      <c r="N201" s="588">
        <f>IF('6_Recovery'!M43="na","na",(IF('6_Recovery'!M43=0,0,'6_Recovery'!M43)))</f>
        <v>0</v>
      </c>
      <c r="O201" s="588">
        <f>IF('6_Recovery'!N43="na","na",(IF('6_Recovery'!N43=0,0,'6_Recovery'!N43)))</f>
        <v>0</v>
      </c>
      <c r="P201" s="588">
        <f>IF('6_Recovery'!O43="na","na",(IF('6_Recovery'!O43=0,0,'6_Recovery'!O43)))</f>
        <v>0</v>
      </c>
      <c r="Q201" s="588">
        <f>IF('6_Recovery'!P43="na","na",(IF('6_Recovery'!P43=0,0,'6_Recovery'!P43)))</f>
        <v>0</v>
      </c>
      <c r="R201" s="610">
        <f>IF('6_Recovery'!Q43="na","na",(IF('6_Recovery'!Q43=0,0,'6_Recovery'!Q43)))</f>
        <v>0</v>
      </c>
      <c r="S201"/>
      <c r="T201"/>
      <c r="U201"/>
      <c r="V201"/>
      <c r="W201"/>
      <c r="X201"/>
    </row>
    <row r="202" spans="2:24" ht="22.5">
      <c r="B202" s="875"/>
      <c r="C202" s="29" t="s">
        <v>757</v>
      </c>
      <c r="D202" s="2" t="s">
        <v>758</v>
      </c>
      <c r="E202" s="28">
        <v>68.599999999999994</v>
      </c>
      <c r="F202" s="352" t="s">
        <v>622</v>
      </c>
      <c r="G202" s="588">
        <f>IF('6_Recovery'!F50="na","na",(IF('6_Recovery'!F50=0,0,'6_Recovery'!F50)))</f>
        <v>0</v>
      </c>
      <c r="H202" s="588">
        <f>IF('6_Recovery'!G50="na","na",(IF('6_Recovery'!G50=0,0,'6_Recovery'!G50)))</f>
        <v>0</v>
      </c>
      <c r="I202" s="588">
        <f>IF('6_Recovery'!H50="na","na",(IF('6_Recovery'!H50=0,0,'6_Recovery'!H50)))</f>
        <v>0</v>
      </c>
      <c r="J202" s="588">
        <f>IF('6_Recovery'!I50="na","na",(IF('6_Recovery'!I50=0,0,'6_Recovery'!I50)))</f>
        <v>0</v>
      </c>
      <c r="K202" s="588">
        <f>IF('6_Recovery'!J50="na","na",(IF('6_Recovery'!J50=0,0,'6_Recovery'!J50)))</f>
        <v>0</v>
      </c>
      <c r="L202" s="588">
        <f>IF('6_Recovery'!K50="na","na",(IF('6_Recovery'!K50=0,0,'6_Recovery'!K50)))</f>
        <v>0</v>
      </c>
      <c r="M202" s="588">
        <f>IF('6_Recovery'!L50="na","na",(IF('6_Recovery'!L50=0,0,'6_Recovery'!L50)))</f>
        <v>0</v>
      </c>
      <c r="N202" s="588">
        <f>IF('6_Recovery'!M50="na","na",(IF('6_Recovery'!M50=0,0,'6_Recovery'!M50)))</f>
        <v>0</v>
      </c>
      <c r="O202" s="588">
        <f>IF('6_Recovery'!N50="na","na",(IF('6_Recovery'!N50=0,0,'6_Recovery'!N50)))</f>
        <v>0</v>
      </c>
      <c r="P202" s="588">
        <f>IF('6_Recovery'!O50="na","na",(IF('6_Recovery'!O50=0,0,'6_Recovery'!O50)))</f>
        <v>0</v>
      </c>
      <c r="Q202" s="588">
        <f>IF('6_Recovery'!P50="na","na",(IF('6_Recovery'!P50=0,0,'6_Recovery'!P50)))</f>
        <v>0</v>
      </c>
      <c r="R202" s="610">
        <f>IF('6_Recovery'!Q50="na","na",(IF('6_Recovery'!Q50=0,0,'6_Recovery'!Q50)))</f>
        <v>0</v>
      </c>
      <c r="S202"/>
      <c r="T202"/>
      <c r="U202"/>
      <c r="V202"/>
      <c r="W202"/>
      <c r="X202"/>
    </row>
    <row r="203" spans="2:24">
      <c r="B203" s="875"/>
      <c r="C203" s="29" t="s">
        <v>759</v>
      </c>
      <c r="D203" s="2" t="s">
        <v>760</v>
      </c>
      <c r="E203" s="28">
        <v>41</v>
      </c>
      <c r="F203" s="587">
        <v>54</v>
      </c>
      <c r="G203" s="588" t="str">
        <f>IF('5_AR &amp; Write-off'!F12="na","na",(IF('5_AR &amp; Write-off'!F40="na","na",(IF('5_AR &amp; Write-off'!F40=0,"na",'5_AR &amp; Write-off'!F12/'5_AR &amp; Write-off'!F40)))))</f>
        <v>na</v>
      </c>
      <c r="H203" s="588" t="str">
        <f>IF('5_AR &amp; Write-off'!G12="na","na",(IF('5_AR &amp; Write-off'!G40="na","na",(IF('5_AR &amp; Write-off'!G40=0,"na",'5_AR &amp; Write-off'!G12/'5_AR &amp; Write-off'!G40)))))</f>
        <v>na</v>
      </c>
      <c r="I203" s="588" t="str">
        <f>IF('5_AR &amp; Write-off'!H12="na","na",(IF('5_AR &amp; Write-off'!H40="na","na",(IF('5_AR &amp; Write-off'!H40=0,"na",'5_AR &amp; Write-off'!H12/'5_AR &amp; Write-off'!H40)))))</f>
        <v>na</v>
      </c>
      <c r="J203" s="588" t="str">
        <f>IF('5_AR &amp; Write-off'!I12="na","na",(IF('5_AR &amp; Write-off'!I40="na","na",(IF('5_AR &amp; Write-off'!I40=0,"na",'5_AR &amp; Write-off'!I12/'5_AR &amp; Write-off'!I40)))))</f>
        <v>na</v>
      </c>
      <c r="K203" s="588" t="str">
        <f>IF('5_AR &amp; Write-off'!J12="na","na",(IF('5_AR &amp; Write-off'!J40="na","na",(IF('5_AR &amp; Write-off'!J40=0,"na",'5_AR &amp; Write-off'!J12/'5_AR &amp; Write-off'!J40)))))</f>
        <v>na</v>
      </c>
      <c r="L203" s="588" t="str">
        <f>IF('5_AR &amp; Write-off'!K12="na","na",(IF('5_AR &amp; Write-off'!K40="na","na",(IF('5_AR &amp; Write-off'!K40=0,"na",'5_AR &amp; Write-off'!K12/'5_AR &amp; Write-off'!K40)))))</f>
        <v>na</v>
      </c>
      <c r="M203" s="588" t="str">
        <f>IF('5_AR &amp; Write-off'!L12="na","na",(IF('5_AR &amp; Write-off'!L40="na","na",(IF('5_AR &amp; Write-off'!L40=0,"na",'5_AR &amp; Write-off'!L12/'5_AR &amp; Write-off'!L40)))))</f>
        <v>na</v>
      </c>
      <c r="N203" s="588" t="str">
        <f>IF('5_AR &amp; Write-off'!M12="na","na",(IF('5_AR &amp; Write-off'!M40="na","na",(IF('5_AR &amp; Write-off'!M40=0,"na",'5_AR &amp; Write-off'!M12/'5_AR &amp; Write-off'!M40)))))</f>
        <v>na</v>
      </c>
      <c r="O203" s="588" t="str">
        <f>IF('5_AR &amp; Write-off'!N12="na","na",(IF('5_AR &amp; Write-off'!N40="na","na",(IF('5_AR &amp; Write-off'!N40=0,"na",'5_AR &amp; Write-off'!N12/'5_AR &amp; Write-off'!N40)))))</f>
        <v>na</v>
      </c>
      <c r="P203" s="588" t="str">
        <f>IF('5_AR &amp; Write-off'!O12="na","na",(IF('5_AR &amp; Write-off'!O40="na","na",(IF('5_AR &amp; Write-off'!O40=0,"na",'5_AR &amp; Write-off'!O12/'5_AR &amp; Write-off'!O40)))))</f>
        <v>na</v>
      </c>
      <c r="Q203" s="588" t="str">
        <f>IF('5_AR &amp; Write-off'!P12="na","na",(IF('5_AR &amp; Write-off'!P40="na","na",(IF('5_AR &amp; Write-off'!P40=0,"na",'5_AR &amp; Write-off'!P12/'5_AR &amp; Write-off'!P40)))))</f>
        <v>na</v>
      </c>
      <c r="R203" s="610" t="str">
        <f>IF('5_AR &amp; Write-off'!Q12="na","na",(IF('5_AR &amp; Write-off'!Q40="na","na",(IF('5_AR &amp; Write-off'!Q40=0,"na",'5_AR &amp; Write-off'!Q12/'5_AR &amp; Write-off'!Q40)))))</f>
        <v>na</v>
      </c>
      <c r="S203"/>
      <c r="T203"/>
      <c r="U203"/>
      <c r="V203"/>
      <c r="W203"/>
      <c r="X203"/>
    </row>
    <row r="204" spans="2:24">
      <c r="B204" s="875"/>
      <c r="C204" s="29" t="s">
        <v>761</v>
      </c>
      <c r="D204" s="2" t="s">
        <v>762</v>
      </c>
      <c r="E204" s="28">
        <v>65.3</v>
      </c>
      <c r="F204" s="352">
        <v>65.2</v>
      </c>
      <c r="G204" s="588" t="str">
        <f>IF('6_Recovery'!F26="na","na",(IF('6_Recovery'!F25="na","na",(IF('6_Recovery'!F25=0,"na",'6_Recovery'!F26/'6_Recovery'!F25)))))</f>
        <v>na</v>
      </c>
      <c r="H204" s="588" t="str">
        <f>IF('6_Recovery'!G26="na","na",(IF('6_Recovery'!G25="na","na",(IF('6_Recovery'!G25=0,"na",'6_Recovery'!G26/'6_Recovery'!G25)))))</f>
        <v>na</v>
      </c>
      <c r="I204" s="588" t="str">
        <f>IF('6_Recovery'!H26="na","na",(IF('6_Recovery'!H25="na","na",(IF('6_Recovery'!H25=0,"na",'6_Recovery'!H26/'6_Recovery'!H25)))))</f>
        <v>na</v>
      </c>
      <c r="J204" s="588" t="str">
        <f>IF('6_Recovery'!I26="na","na",(IF('6_Recovery'!I25="na","na",(IF('6_Recovery'!I25=0,"na",'6_Recovery'!I26/'6_Recovery'!I25)))))</f>
        <v>na</v>
      </c>
      <c r="K204" s="588" t="str">
        <f>IF('6_Recovery'!J26="na","na",(IF('6_Recovery'!J25="na","na",(IF('6_Recovery'!J25=0,"na",'6_Recovery'!J26/'6_Recovery'!J25)))))</f>
        <v>na</v>
      </c>
      <c r="L204" s="588" t="str">
        <f>IF('6_Recovery'!K26="na","na",(IF('6_Recovery'!K25="na","na",(IF('6_Recovery'!K25=0,"na",'6_Recovery'!K26/'6_Recovery'!K25)))))</f>
        <v>na</v>
      </c>
      <c r="M204" s="588" t="str">
        <f>IF('6_Recovery'!L26="na","na",(IF('6_Recovery'!L25="na","na",(IF('6_Recovery'!L25=0,"na",'6_Recovery'!L26/'6_Recovery'!L25)))))</f>
        <v>na</v>
      </c>
      <c r="N204" s="588" t="str">
        <f>IF('6_Recovery'!M26="na","na",(IF('6_Recovery'!M25="na","na",(IF('6_Recovery'!M25=0,"na",'6_Recovery'!M26/'6_Recovery'!M25)))))</f>
        <v>na</v>
      </c>
      <c r="O204" s="588" t="str">
        <f>IF('6_Recovery'!N26="na","na",(IF('6_Recovery'!N25="na","na",(IF('6_Recovery'!N25=0,"na",'6_Recovery'!N26/'6_Recovery'!N25)))))</f>
        <v>na</v>
      </c>
      <c r="P204" s="588" t="str">
        <f>IF('6_Recovery'!O26="na","na",(IF('6_Recovery'!O25="na","na",(IF('6_Recovery'!O25=0,"na",'6_Recovery'!O26/'6_Recovery'!O25)))))</f>
        <v>na</v>
      </c>
      <c r="Q204" s="588" t="str">
        <f>IF('6_Recovery'!P26="na","na",(IF('6_Recovery'!P25="na","na",(IF('6_Recovery'!P25=0,"na",'6_Recovery'!P26/'6_Recovery'!P25)))))</f>
        <v>na</v>
      </c>
      <c r="R204" s="610" t="str">
        <f>IF('6_Recovery'!Q26="na","na",(IF('6_Recovery'!Q25="na","na",(IF('6_Recovery'!Q25=0,"na",'6_Recovery'!Q26/'6_Recovery'!Q25)))))</f>
        <v>na</v>
      </c>
      <c r="S204"/>
      <c r="T204"/>
      <c r="U204"/>
      <c r="V204"/>
      <c r="W204"/>
      <c r="X204"/>
    </row>
    <row r="205" spans="2:24">
      <c r="B205" s="875"/>
      <c r="C205" s="29" t="s">
        <v>763</v>
      </c>
      <c r="D205" s="2" t="s">
        <v>764</v>
      </c>
      <c r="E205" s="28">
        <v>66.3</v>
      </c>
      <c r="F205" s="352">
        <v>66.2</v>
      </c>
      <c r="G205" s="588" t="str">
        <f>IF('6_Recovery'!F33="na","na",(IF('6_Recovery'!F32="na","na",(IF('6_Recovery'!F32=0,"na",'6_Recovery'!F33/'6_Recovery'!F32)))))</f>
        <v>na</v>
      </c>
      <c r="H205" s="588" t="str">
        <f>IF('6_Recovery'!G33="na","na",(IF('6_Recovery'!G32="na","na",(IF('6_Recovery'!G32=0,"na",'6_Recovery'!G33/'6_Recovery'!G32)))))</f>
        <v>na</v>
      </c>
      <c r="I205" s="588" t="str">
        <f>IF('6_Recovery'!H33="na","na",(IF('6_Recovery'!H32="na","na",(IF('6_Recovery'!H32=0,"na",'6_Recovery'!H33/'6_Recovery'!H32)))))</f>
        <v>na</v>
      </c>
      <c r="J205" s="588" t="str">
        <f>IF('6_Recovery'!I33="na","na",(IF('6_Recovery'!I32="na","na",(IF('6_Recovery'!I32=0,"na",'6_Recovery'!I33/'6_Recovery'!I32)))))</f>
        <v>na</v>
      </c>
      <c r="K205" s="588" t="str">
        <f>IF('6_Recovery'!J33="na","na",(IF('6_Recovery'!J32="na","na",(IF('6_Recovery'!J32=0,"na",'6_Recovery'!J33/'6_Recovery'!J32)))))</f>
        <v>na</v>
      </c>
      <c r="L205" s="588" t="str">
        <f>IF('6_Recovery'!K33="na","na",(IF('6_Recovery'!K32="na","na",(IF('6_Recovery'!K32=0,"na",'6_Recovery'!K33/'6_Recovery'!K32)))))</f>
        <v>na</v>
      </c>
      <c r="M205" s="588" t="str">
        <f>IF('6_Recovery'!L33="na","na",(IF('6_Recovery'!L32="na","na",(IF('6_Recovery'!L32=0,"na",'6_Recovery'!L33/'6_Recovery'!L32)))))</f>
        <v>na</v>
      </c>
      <c r="N205" s="588" t="str">
        <f>IF('6_Recovery'!M33="na","na",(IF('6_Recovery'!M32="na","na",(IF('6_Recovery'!M32=0,"na",'6_Recovery'!M33/'6_Recovery'!M32)))))</f>
        <v>na</v>
      </c>
      <c r="O205" s="588" t="str">
        <f>IF('6_Recovery'!N33="na","na",(IF('6_Recovery'!N32="na","na",(IF('6_Recovery'!N32=0,"na",'6_Recovery'!N33/'6_Recovery'!N32)))))</f>
        <v>na</v>
      </c>
      <c r="P205" s="588" t="str">
        <f>IF('6_Recovery'!O33="na","na",(IF('6_Recovery'!O32="na","na",(IF('6_Recovery'!O32=0,"na",'6_Recovery'!O33/'6_Recovery'!O32)))))</f>
        <v>na</v>
      </c>
      <c r="Q205" s="588" t="str">
        <f>IF('6_Recovery'!P33="na","na",(IF('6_Recovery'!P32="na","na",(IF('6_Recovery'!P32=0,"na",'6_Recovery'!P33/'6_Recovery'!P32)))))</f>
        <v>na</v>
      </c>
      <c r="R205" s="610" t="str">
        <f>IF('6_Recovery'!Q33="na","na",(IF('6_Recovery'!Q32="na","na",(IF('6_Recovery'!Q32=0,"na",'6_Recovery'!Q33/'6_Recovery'!Q32)))))</f>
        <v>na</v>
      </c>
      <c r="S205"/>
      <c r="T205"/>
      <c r="U205"/>
      <c r="V205"/>
      <c r="W205"/>
      <c r="X205"/>
    </row>
    <row r="206" spans="2:24">
      <c r="B206" s="875"/>
      <c r="C206" s="29" t="s">
        <v>765</v>
      </c>
      <c r="D206" s="2" t="s">
        <v>766</v>
      </c>
      <c r="E206" s="28">
        <v>67.3</v>
      </c>
      <c r="F206" s="352">
        <v>67.2</v>
      </c>
      <c r="G206" s="588" t="str">
        <f>IF('6_Recovery'!F40="na","na",(IF('6_Recovery'!F39="na","na",(IF('6_Recovery'!F39=0,"na",'6_Recovery'!F40/'6_Recovery'!F39)))))</f>
        <v>na</v>
      </c>
      <c r="H206" s="588" t="str">
        <f>IF('6_Recovery'!G40="na","na",(IF('6_Recovery'!G39="na","na",(IF('6_Recovery'!G39=0,"na",'6_Recovery'!G40/'6_Recovery'!G39)))))</f>
        <v>na</v>
      </c>
      <c r="I206" s="588" t="str">
        <f>IF('6_Recovery'!H40="na","na",(IF('6_Recovery'!H39="na","na",(IF('6_Recovery'!H39=0,"na",'6_Recovery'!H40/'6_Recovery'!H39)))))</f>
        <v>na</v>
      </c>
      <c r="J206" s="588" t="str">
        <f>IF('6_Recovery'!I40="na","na",(IF('6_Recovery'!I39="na","na",(IF('6_Recovery'!I39=0,"na",'6_Recovery'!I40/'6_Recovery'!I39)))))</f>
        <v>na</v>
      </c>
      <c r="K206" s="588" t="str">
        <f>IF('6_Recovery'!J40="na","na",(IF('6_Recovery'!J39="na","na",(IF('6_Recovery'!J39=0,"na",'6_Recovery'!J40/'6_Recovery'!J39)))))</f>
        <v>na</v>
      </c>
      <c r="L206" s="588" t="str">
        <f>IF('6_Recovery'!K40="na","na",(IF('6_Recovery'!K39="na","na",(IF('6_Recovery'!K39=0,"na",'6_Recovery'!K40/'6_Recovery'!K39)))))</f>
        <v>na</v>
      </c>
      <c r="M206" s="588" t="str">
        <f>IF('6_Recovery'!L40="na","na",(IF('6_Recovery'!L39="na","na",(IF('6_Recovery'!L39=0,"na",'6_Recovery'!L40/'6_Recovery'!L39)))))</f>
        <v>na</v>
      </c>
      <c r="N206" s="588" t="str">
        <f>IF('6_Recovery'!M40="na","na",(IF('6_Recovery'!M39="na","na",(IF('6_Recovery'!M39=0,"na",'6_Recovery'!M40/'6_Recovery'!M39)))))</f>
        <v>na</v>
      </c>
      <c r="O206" s="588" t="str">
        <f>IF('6_Recovery'!N40="na","na",(IF('6_Recovery'!N39="na","na",(IF('6_Recovery'!N39=0,"na",'6_Recovery'!N40/'6_Recovery'!N39)))))</f>
        <v>na</v>
      </c>
      <c r="P206" s="588" t="str">
        <f>IF('6_Recovery'!O40="na","na",(IF('6_Recovery'!O39="na","na",(IF('6_Recovery'!O39=0,"na",'6_Recovery'!O40/'6_Recovery'!O39)))))</f>
        <v>na</v>
      </c>
      <c r="Q206" s="588" t="str">
        <f>IF('6_Recovery'!P40="na","na",(IF('6_Recovery'!P39="na","na",(IF('6_Recovery'!P39=0,"na",'6_Recovery'!P40/'6_Recovery'!P39)))))</f>
        <v>na</v>
      </c>
      <c r="R206" s="610" t="str">
        <f>IF('6_Recovery'!Q40="na","na",(IF('6_Recovery'!Q39="na","na",(IF('6_Recovery'!Q39=0,"na",'6_Recovery'!Q40/'6_Recovery'!Q39)))))</f>
        <v>na</v>
      </c>
      <c r="S206"/>
      <c r="T206"/>
      <c r="U206"/>
      <c r="V206"/>
      <c r="W206"/>
      <c r="X206"/>
    </row>
    <row r="207" spans="2:24">
      <c r="B207" s="875"/>
      <c r="C207" s="29" t="s">
        <v>767</v>
      </c>
      <c r="D207" s="2" t="s">
        <v>768</v>
      </c>
      <c r="E207" s="28">
        <v>68.3</v>
      </c>
      <c r="F207" s="352">
        <v>68.2</v>
      </c>
      <c r="G207" s="588" t="str">
        <f>IF('6_Recovery'!F47="na","na",(IF('6_Recovery'!F46="na","na",(IF('6_Recovery'!F46=0,"na",'6_Recovery'!F47/'6_Recovery'!F46)))))</f>
        <v>na</v>
      </c>
      <c r="H207" s="588" t="str">
        <f>IF('6_Recovery'!G47="na","na",(IF('6_Recovery'!G46="na","na",(IF('6_Recovery'!G46=0,"na",'6_Recovery'!G47/'6_Recovery'!G46)))))</f>
        <v>na</v>
      </c>
      <c r="I207" s="588" t="str">
        <f>IF('6_Recovery'!H47="na","na",(IF('6_Recovery'!H46="na","na",(IF('6_Recovery'!H46=0,"na",'6_Recovery'!H47/'6_Recovery'!H46)))))</f>
        <v>na</v>
      </c>
      <c r="J207" s="588" t="str">
        <f>IF('6_Recovery'!I47="na","na",(IF('6_Recovery'!I46="na","na",(IF('6_Recovery'!I46=0,"na",'6_Recovery'!I47/'6_Recovery'!I46)))))</f>
        <v>na</v>
      </c>
      <c r="K207" s="588" t="str">
        <f>IF('6_Recovery'!J47="na","na",(IF('6_Recovery'!J46="na","na",(IF('6_Recovery'!J46=0,"na",'6_Recovery'!J47/'6_Recovery'!J46)))))</f>
        <v>na</v>
      </c>
      <c r="L207" s="588" t="str">
        <f>IF('6_Recovery'!K47="na","na",(IF('6_Recovery'!K46="na","na",(IF('6_Recovery'!K46=0,"na",'6_Recovery'!K47/'6_Recovery'!K46)))))</f>
        <v>na</v>
      </c>
      <c r="M207" s="588" t="str">
        <f>IF('6_Recovery'!L47="na","na",(IF('6_Recovery'!L46="na","na",(IF('6_Recovery'!L46=0,"na",'6_Recovery'!L47/'6_Recovery'!L46)))))</f>
        <v>na</v>
      </c>
      <c r="N207" s="588" t="str">
        <f>IF('6_Recovery'!M47="na","na",(IF('6_Recovery'!M46="na","na",(IF('6_Recovery'!M46=0,"na",'6_Recovery'!M47/'6_Recovery'!M46)))))</f>
        <v>na</v>
      </c>
      <c r="O207" s="588" t="str">
        <f>IF('6_Recovery'!N47="na","na",(IF('6_Recovery'!N46="na","na",(IF('6_Recovery'!N46=0,"na",'6_Recovery'!N47/'6_Recovery'!N46)))))</f>
        <v>na</v>
      </c>
      <c r="P207" s="588" t="str">
        <f>IF('6_Recovery'!O47="na","na",(IF('6_Recovery'!O46="na","na",(IF('6_Recovery'!O46=0,"na",'6_Recovery'!O47/'6_Recovery'!O46)))))</f>
        <v>na</v>
      </c>
      <c r="Q207" s="588" t="str">
        <f>IF('6_Recovery'!P47="na","na",(IF('6_Recovery'!P46="na","na",(IF('6_Recovery'!P46=0,"na",'6_Recovery'!P47/'6_Recovery'!P46)))))</f>
        <v>na</v>
      </c>
      <c r="R207" s="610" t="str">
        <f>IF('6_Recovery'!Q47="na","na",(IF('6_Recovery'!Q46="na","na",(IF('6_Recovery'!Q46=0,"na",'6_Recovery'!Q47/'6_Recovery'!Q46)))))</f>
        <v>na</v>
      </c>
      <c r="S207"/>
      <c r="T207"/>
      <c r="U207"/>
      <c r="V207"/>
      <c r="W207"/>
      <c r="X207"/>
    </row>
    <row r="208" spans="2:24">
      <c r="B208" s="875"/>
      <c r="C208" s="29" t="s">
        <v>769</v>
      </c>
      <c r="D208" s="2" t="s">
        <v>770</v>
      </c>
      <c r="E208" s="28">
        <v>65.3</v>
      </c>
      <c r="F208" s="587">
        <v>60</v>
      </c>
      <c r="G208" s="588">
        <f>IF('6_Recovery'!F26="na","na",(IF('6_Recovery'!F$10="na","na",(IF('6_Recovery'!F$10=0,0,'6_Recovery'!F26/'6_Recovery'!F$10)))))</f>
        <v>0</v>
      </c>
      <c r="H208" s="588">
        <f>IF('6_Recovery'!G26="na","na",(IF('6_Recovery'!G$10="na","na",(IF('6_Recovery'!G$10=0,0,'6_Recovery'!G26/'6_Recovery'!G$10)))))</f>
        <v>0</v>
      </c>
      <c r="I208" s="588">
        <f>IF('6_Recovery'!H26="na","na",(IF('6_Recovery'!H$10="na","na",(IF('6_Recovery'!H$10=0,0,'6_Recovery'!H26/'6_Recovery'!H$10)))))</f>
        <v>0</v>
      </c>
      <c r="J208" s="588">
        <f>IF('6_Recovery'!I26="na","na",(IF('6_Recovery'!I$10="na","na",(IF('6_Recovery'!I$10=0,0,'6_Recovery'!I26/'6_Recovery'!I$10)))))</f>
        <v>0</v>
      </c>
      <c r="K208" s="588">
        <f>IF('6_Recovery'!J26="na","na",(IF('6_Recovery'!J$10="na","na",(IF('6_Recovery'!J$10=0,0,'6_Recovery'!J26/'6_Recovery'!J$10)))))</f>
        <v>0</v>
      </c>
      <c r="L208" s="588">
        <f>IF('6_Recovery'!K26="na","na",(IF('6_Recovery'!K$10="na","na",(IF('6_Recovery'!K$10=0,0,'6_Recovery'!K26/'6_Recovery'!K$10)))))</f>
        <v>0</v>
      </c>
      <c r="M208" s="588">
        <f>IF('6_Recovery'!L26="na","na",(IF('6_Recovery'!L$10="na","na",(IF('6_Recovery'!L$10=0,0,'6_Recovery'!L26/'6_Recovery'!L$10)))))</f>
        <v>0</v>
      </c>
      <c r="N208" s="588">
        <f>IF('6_Recovery'!M26="na","na",(IF('6_Recovery'!M$10="na","na",(IF('6_Recovery'!M$10=0,0,'6_Recovery'!M26/'6_Recovery'!M$10)))))</f>
        <v>0</v>
      </c>
      <c r="O208" s="588">
        <f>IF('6_Recovery'!N26="na","na",(IF('6_Recovery'!N$10="na","na",(IF('6_Recovery'!N$10=0,0,'6_Recovery'!N26/'6_Recovery'!N$10)))))</f>
        <v>0</v>
      </c>
      <c r="P208" s="588">
        <f>IF('6_Recovery'!O26="na","na",(IF('6_Recovery'!O$10="na","na",(IF('6_Recovery'!O$10=0,0,'6_Recovery'!O26/'6_Recovery'!O$10)))))</f>
        <v>0</v>
      </c>
      <c r="Q208" s="588">
        <f>IF('6_Recovery'!P26="na","na",(IF('6_Recovery'!P$10="na","na",(IF('6_Recovery'!P$10=0,0,'6_Recovery'!P26/'6_Recovery'!P$10)))))</f>
        <v>0</v>
      </c>
      <c r="R208" s="610">
        <f>IF('6_Recovery'!Q26="na","na",(IF('6_Recovery'!Q$10="na","na",(IF('6_Recovery'!Q$10=0,0,'6_Recovery'!Q26/'6_Recovery'!Q$10)))))</f>
        <v>0</v>
      </c>
      <c r="S208"/>
      <c r="T208"/>
      <c r="U208"/>
      <c r="V208"/>
      <c r="W208"/>
      <c r="X208"/>
    </row>
    <row r="209" spans="2:24" ht="22.5">
      <c r="B209" s="875"/>
      <c r="C209" s="29" t="s">
        <v>771</v>
      </c>
      <c r="D209" s="2" t="s">
        <v>772</v>
      </c>
      <c r="E209" s="28">
        <v>66.3</v>
      </c>
      <c r="F209" s="587">
        <v>60</v>
      </c>
      <c r="G209" s="588">
        <f>IF('6_Recovery'!F33="na","na",(IF('6_Recovery'!F$10="na","na",(IF('6_Recovery'!F$10=0,0,'6_Recovery'!F33/'6_Recovery'!F$10)))))</f>
        <v>0</v>
      </c>
      <c r="H209" s="588">
        <f>IF('6_Recovery'!G33="na","na",(IF('6_Recovery'!G$10="na","na",(IF('6_Recovery'!G$10=0,0,'6_Recovery'!G33/'6_Recovery'!G$10)))))</f>
        <v>0</v>
      </c>
      <c r="I209" s="588">
        <f>IF('6_Recovery'!H33="na","na",(IF('6_Recovery'!H$10="na","na",(IF('6_Recovery'!H$10=0,0,'6_Recovery'!H33/'6_Recovery'!H$10)))))</f>
        <v>0</v>
      </c>
      <c r="J209" s="588">
        <f>IF('6_Recovery'!I33="na","na",(IF('6_Recovery'!I$10="na","na",(IF('6_Recovery'!I$10=0,0,'6_Recovery'!I33/'6_Recovery'!I$10)))))</f>
        <v>0</v>
      </c>
      <c r="K209" s="588">
        <f>IF('6_Recovery'!J33="na","na",(IF('6_Recovery'!J$10="na","na",(IF('6_Recovery'!J$10=0,0,'6_Recovery'!J33/'6_Recovery'!J$10)))))</f>
        <v>0</v>
      </c>
      <c r="L209" s="588">
        <f>IF('6_Recovery'!K33="na","na",(IF('6_Recovery'!K$10="na","na",(IF('6_Recovery'!K$10=0,0,'6_Recovery'!K33/'6_Recovery'!K$10)))))</f>
        <v>0</v>
      </c>
      <c r="M209" s="588">
        <f>IF('6_Recovery'!L33="na","na",(IF('6_Recovery'!L$10="na","na",(IF('6_Recovery'!L$10=0,0,'6_Recovery'!L33/'6_Recovery'!L$10)))))</f>
        <v>0</v>
      </c>
      <c r="N209" s="588">
        <f>IF('6_Recovery'!M33="na","na",(IF('6_Recovery'!M$10="na","na",(IF('6_Recovery'!M$10=0,0,'6_Recovery'!M33/'6_Recovery'!M$10)))))</f>
        <v>0</v>
      </c>
      <c r="O209" s="588">
        <f>IF('6_Recovery'!N33="na","na",(IF('6_Recovery'!N$10="na","na",(IF('6_Recovery'!N$10=0,0,'6_Recovery'!N33/'6_Recovery'!N$10)))))</f>
        <v>0</v>
      </c>
      <c r="P209" s="588">
        <f>IF('6_Recovery'!O33="na","na",(IF('6_Recovery'!O$10="na","na",(IF('6_Recovery'!O$10=0,0,'6_Recovery'!O33/'6_Recovery'!O$10)))))</f>
        <v>0</v>
      </c>
      <c r="Q209" s="588">
        <f>IF('6_Recovery'!P33="na","na",(IF('6_Recovery'!P$10="na","na",(IF('6_Recovery'!P$10=0,0,'6_Recovery'!P33/'6_Recovery'!P$10)))))</f>
        <v>0</v>
      </c>
      <c r="R209" s="610">
        <f>IF('6_Recovery'!Q33="na","na",(IF('6_Recovery'!Q$10="na","na",(IF('6_Recovery'!Q$10=0,0,'6_Recovery'!Q33/'6_Recovery'!Q$10)))))</f>
        <v>0</v>
      </c>
      <c r="S209"/>
      <c r="T209"/>
      <c r="U209"/>
      <c r="V209"/>
      <c r="W209"/>
      <c r="X209"/>
    </row>
    <row r="210" spans="2:24">
      <c r="B210" s="875"/>
      <c r="C210" s="29" t="s">
        <v>773</v>
      </c>
      <c r="D210" s="2" t="s">
        <v>774</v>
      </c>
      <c r="E210" s="28">
        <v>67.3</v>
      </c>
      <c r="F210" s="587">
        <v>60</v>
      </c>
      <c r="G210" s="588">
        <f>IF('6_Recovery'!F40="na","na",(IF('6_Recovery'!F$10="na","na",(IF('6_Recovery'!F$10=0,0,'6_Recovery'!F40/'6_Recovery'!F$10)))))</f>
        <v>0</v>
      </c>
      <c r="H210" s="588">
        <f>IF('6_Recovery'!G40="na","na",(IF('6_Recovery'!G$10="na","na",(IF('6_Recovery'!G$10=0,0,'6_Recovery'!G40/'6_Recovery'!G$10)))))</f>
        <v>0</v>
      </c>
      <c r="I210" s="588">
        <f>IF('6_Recovery'!H40="na","na",(IF('6_Recovery'!H$10="na","na",(IF('6_Recovery'!H$10=0,0,'6_Recovery'!H40/'6_Recovery'!H$10)))))</f>
        <v>0</v>
      </c>
      <c r="J210" s="588">
        <f>IF('6_Recovery'!I40="na","na",(IF('6_Recovery'!I$10="na","na",(IF('6_Recovery'!I$10=0,0,'6_Recovery'!I40/'6_Recovery'!I$10)))))</f>
        <v>0</v>
      </c>
      <c r="K210" s="588">
        <f>IF('6_Recovery'!J40="na","na",(IF('6_Recovery'!J$10="na","na",(IF('6_Recovery'!J$10=0,0,'6_Recovery'!J40/'6_Recovery'!J$10)))))</f>
        <v>0</v>
      </c>
      <c r="L210" s="588">
        <f>IF('6_Recovery'!K40="na","na",(IF('6_Recovery'!K$10="na","na",(IF('6_Recovery'!K$10=0,0,'6_Recovery'!K40/'6_Recovery'!K$10)))))</f>
        <v>0</v>
      </c>
      <c r="M210" s="588">
        <f>IF('6_Recovery'!L40="na","na",(IF('6_Recovery'!L$10="na","na",(IF('6_Recovery'!L$10=0,0,'6_Recovery'!L40/'6_Recovery'!L$10)))))</f>
        <v>0</v>
      </c>
      <c r="N210" s="588">
        <f>IF('6_Recovery'!M40="na","na",(IF('6_Recovery'!M$10="na","na",(IF('6_Recovery'!M$10=0,0,'6_Recovery'!M40/'6_Recovery'!M$10)))))</f>
        <v>0</v>
      </c>
      <c r="O210" s="588">
        <f>IF('6_Recovery'!N40="na","na",(IF('6_Recovery'!N$10="na","na",(IF('6_Recovery'!N$10=0,0,'6_Recovery'!N40/'6_Recovery'!N$10)))))</f>
        <v>0</v>
      </c>
      <c r="P210" s="588">
        <f>IF('6_Recovery'!O40="na","na",(IF('6_Recovery'!O$10="na","na",(IF('6_Recovery'!O$10=0,0,'6_Recovery'!O40/'6_Recovery'!O$10)))))</f>
        <v>0</v>
      </c>
      <c r="Q210" s="588">
        <f>IF('6_Recovery'!P40="na","na",(IF('6_Recovery'!P$10="na","na",(IF('6_Recovery'!P$10=0,0,'6_Recovery'!P40/'6_Recovery'!P$10)))))</f>
        <v>0</v>
      </c>
      <c r="R210" s="610">
        <f>IF('6_Recovery'!Q40="na","na",(IF('6_Recovery'!Q$10="na","na",(IF('6_Recovery'!Q$10=0,0,'6_Recovery'!Q40/'6_Recovery'!Q$10)))))</f>
        <v>0</v>
      </c>
      <c r="S210"/>
      <c r="T210"/>
      <c r="U210"/>
      <c r="V210"/>
      <c r="W210"/>
      <c r="X210"/>
    </row>
    <row r="211" spans="2:24" ht="22.5">
      <c r="B211" s="875"/>
      <c r="C211" s="29" t="s">
        <v>775</v>
      </c>
      <c r="D211" s="2" t="s">
        <v>776</v>
      </c>
      <c r="E211" s="28">
        <v>68.3</v>
      </c>
      <c r="F211" s="587">
        <v>60</v>
      </c>
      <c r="G211" s="588">
        <f>IF('6_Recovery'!F47="na","na",(IF('6_Recovery'!F$10="na","na",(IF('6_Recovery'!F$10=0,0,'6_Recovery'!F47/'6_Recovery'!F$10)))))</f>
        <v>0</v>
      </c>
      <c r="H211" s="588">
        <f>IF('6_Recovery'!G47="na","na",(IF('6_Recovery'!G$10="na","na",(IF('6_Recovery'!G$10=0,0,'6_Recovery'!G47/'6_Recovery'!G$10)))))</f>
        <v>0</v>
      </c>
      <c r="I211" s="588">
        <f>IF('6_Recovery'!H47="na","na",(IF('6_Recovery'!H$10="na","na",(IF('6_Recovery'!H$10=0,0,'6_Recovery'!H47/'6_Recovery'!H$10)))))</f>
        <v>0</v>
      </c>
      <c r="J211" s="588">
        <f>IF('6_Recovery'!I47="na","na",(IF('6_Recovery'!I$10="na","na",(IF('6_Recovery'!I$10=0,0,'6_Recovery'!I47/'6_Recovery'!I$10)))))</f>
        <v>0</v>
      </c>
      <c r="K211" s="588">
        <f>IF('6_Recovery'!J47="na","na",(IF('6_Recovery'!J$10="na","na",(IF('6_Recovery'!J$10=0,0,'6_Recovery'!J47/'6_Recovery'!J$10)))))</f>
        <v>0</v>
      </c>
      <c r="L211" s="588">
        <f>IF('6_Recovery'!K47="na","na",(IF('6_Recovery'!K$10="na","na",(IF('6_Recovery'!K$10=0,0,'6_Recovery'!K47/'6_Recovery'!K$10)))))</f>
        <v>0</v>
      </c>
      <c r="M211" s="588">
        <f>IF('6_Recovery'!L47="na","na",(IF('6_Recovery'!L$10="na","na",(IF('6_Recovery'!L$10=0,0,'6_Recovery'!L47/'6_Recovery'!L$10)))))</f>
        <v>0</v>
      </c>
      <c r="N211" s="588">
        <f>IF('6_Recovery'!M47="na","na",(IF('6_Recovery'!M$10="na","na",(IF('6_Recovery'!M$10=0,0,'6_Recovery'!M47/'6_Recovery'!M$10)))))</f>
        <v>0</v>
      </c>
      <c r="O211" s="588">
        <f>IF('6_Recovery'!N47="na","na",(IF('6_Recovery'!N$10="na","na",(IF('6_Recovery'!N$10=0,0,'6_Recovery'!N47/'6_Recovery'!N$10)))))</f>
        <v>0</v>
      </c>
      <c r="P211" s="588">
        <f>IF('6_Recovery'!O47="na","na",(IF('6_Recovery'!O$10="na","na",(IF('6_Recovery'!O$10=0,0,'6_Recovery'!O47/'6_Recovery'!O$10)))))</f>
        <v>0</v>
      </c>
      <c r="Q211" s="588">
        <f>IF('6_Recovery'!P47="na","na",(IF('6_Recovery'!P$10="na","na",(IF('6_Recovery'!P$10=0,0,'6_Recovery'!P47/'6_Recovery'!P$10)))))</f>
        <v>0</v>
      </c>
      <c r="R211" s="610">
        <f>IF('6_Recovery'!Q47="na","na",(IF('6_Recovery'!Q$10="na","na",(IF('6_Recovery'!Q$10=0,0,'6_Recovery'!Q47/'6_Recovery'!Q$10)))))</f>
        <v>0</v>
      </c>
      <c r="S211"/>
      <c r="T211"/>
      <c r="U211"/>
      <c r="V211"/>
      <c r="W211"/>
      <c r="X211"/>
    </row>
    <row r="212" spans="2:24" ht="22.5">
      <c r="B212" s="875"/>
      <c r="C212" s="29" t="s">
        <v>777</v>
      </c>
      <c r="D212" s="2" t="s">
        <v>778</v>
      </c>
      <c r="E212" s="186" t="s">
        <v>779</v>
      </c>
      <c r="F212" s="352">
        <v>65.2</v>
      </c>
      <c r="G212" s="588" t="str">
        <f>IF((OR('6_Recovery'!F26="na",'6_Recovery'!F28="na",'6_Recovery'!F25="na")),"na",(IF('6_Recovery'!F25=0,"na",(('6_Recovery'!F26-('6_Recovery'!F26*'6_Recovery'!F28))/'6_Recovery'!F25))))</f>
        <v>na</v>
      </c>
      <c r="H212" s="588" t="str">
        <f>IF((OR('6_Recovery'!G26="na",'6_Recovery'!G28="na",'6_Recovery'!G25="na")),"na",(IF('6_Recovery'!G25=0,"na",(('6_Recovery'!G26-('6_Recovery'!G26*'6_Recovery'!G28))/'6_Recovery'!G25))))</f>
        <v>na</v>
      </c>
      <c r="I212" s="588" t="str">
        <f>IF((OR('6_Recovery'!H26="na",'6_Recovery'!H28="na",'6_Recovery'!H25="na")),"na",(IF('6_Recovery'!H25=0,"na",(('6_Recovery'!H26-('6_Recovery'!H26*'6_Recovery'!H28))/'6_Recovery'!H25))))</f>
        <v>na</v>
      </c>
      <c r="J212" s="588" t="str">
        <f>IF((OR('6_Recovery'!I26="na",'6_Recovery'!I28="na",'6_Recovery'!I25="na")),"na",(IF('6_Recovery'!I25=0,"na",(('6_Recovery'!I26-('6_Recovery'!I26*'6_Recovery'!I28))/'6_Recovery'!I25))))</f>
        <v>na</v>
      </c>
      <c r="K212" s="588" t="str">
        <f>IF((OR('6_Recovery'!J26="na",'6_Recovery'!J28="na",'6_Recovery'!J25="na")),"na",(IF('6_Recovery'!J25=0,"na",(('6_Recovery'!J26-('6_Recovery'!J26*'6_Recovery'!J28))/'6_Recovery'!J25))))</f>
        <v>na</v>
      </c>
      <c r="L212" s="588" t="str">
        <f>IF((OR('6_Recovery'!K26="na",'6_Recovery'!K28="na",'6_Recovery'!K25="na")),"na",(IF('6_Recovery'!K25=0,"na",(('6_Recovery'!K26-('6_Recovery'!K26*'6_Recovery'!K28))/'6_Recovery'!K25))))</f>
        <v>na</v>
      </c>
      <c r="M212" s="588" t="str">
        <f>IF((OR('6_Recovery'!L26="na",'6_Recovery'!L28="na",'6_Recovery'!L25="na")),"na",(IF('6_Recovery'!L25=0,"na",(('6_Recovery'!L26-('6_Recovery'!L26*'6_Recovery'!L28))/'6_Recovery'!L25))))</f>
        <v>na</v>
      </c>
      <c r="N212" s="588" t="str">
        <f>IF((OR('6_Recovery'!M26="na",'6_Recovery'!M28="na",'6_Recovery'!M25="na")),"na",(IF('6_Recovery'!M25=0,"na",(('6_Recovery'!M26-('6_Recovery'!M26*'6_Recovery'!M28))/'6_Recovery'!M25))))</f>
        <v>na</v>
      </c>
      <c r="O212" s="588" t="str">
        <f>IF((OR('6_Recovery'!N26="na",'6_Recovery'!N28="na",'6_Recovery'!N25="na")),"na",(IF('6_Recovery'!N25=0,"na",(('6_Recovery'!N26-('6_Recovery'!N26*'6_Recovery'!N28))/'6_Recovery'!N25))))</f>
        <v>na</v>
      </c>
      <c r="P212" s="588" t="str">
        <f>IF((OR('6_Recovery'!O26="na",'6_Recovery'!O28="na",'6_Recovery'!O25="na")),"na",(IF('6_Recovery'!O25=0,"na",(('6_Recovery'!O26-('6_Recovery'!O26*'6_Recovery'!O28))/'6_Recovery'!O25))))</f>
        <v>na</v>
      </c>
      <c r="Q212" s="588" t="str">
        <f>IF((OR('6_Recovery'!P26="na",'6_Recovery'!P28="na",'6_Recovery'!P25="na")),"na",(IF('6_Recovery'!P25=0,"na",(('6_Recovery'!P26-('6_Recovery'!P26*'6_Recovery'!P28))/'6_Recovery'!P25))))</f>
        <v>na</v>
      </c>
      <c r="R212" s="610" t="str">
        <f>IF((OR('6_Recovery'!Q26="na",'6_Recovery'!Q28="na",'6_Recovery'!Q25="na")),"na",(IF('6_Recovery'!Q25=0,"na",(('6_Recovery'!Q26-('6_Recovery'!Q26*'6_Recovery'!Q28))/'6_Recovery'!Q25))))</f>
        <v>na</v>
      </c>
      <c r="S212"/>
      <c r="T212"/>
      <c r="U212"/>
      <c r="V212"/>
      <c r="W212"/>
      <c r="X212"/>
    </row>
    <row r="213" spans="2:24" ht="22.5">
      <c r="B213" s="875"/>
      <c r="C213" s="29" t="s">
        <v>780</v>
      </c>
      <c r="D213" s="2" t="s">
        <v>781</v>
      </c>
      <c r="E213" s="186" t="s">
        <v>782</v>
      </c>
      <c r="F213" s="352">
        <v>66.2</v>
      </c>
      <c r="G213" s="588" t="str">
        <f>IF((OR('6_Recovery'!F33="na",'6_Recovery'!F35="na",'6_Recovery'!F32="na")),"na",(IF('6_Recovery'!F32=0,"na",(('6_Recovery'!F33-('6_Recovery'!F33*'6_Recovery'!F35))/'6_Recovery'!F32))))</f>
        <v>na</v>
      </c>
      <c r="H213" s="588" t="str">
        <f>IF((OR('6_Recovery'!G33="na",'6_Recovery'!G35="na",'6_Recovery'!G32="na")),"na",(IF('6_Recovery'!G32=0,"na",(('6_Recovery'!G33-('6_Recovery'!G33*'6_Recovery'!G35))/'6_Recovery'!G32))))</f>
        <v>na</v>
      </c>
      <c r="I213" s="588" t="str">
        <f>IF((OR('6_Recovery'!H33="na",'6_Recovery'!H35="na",'6_Recovery'!H32="na")),"na",(IF('6_Recovery'!H32=0,"na",(('6_Recovery'!H33-('6_Recovery'!H33*'6_Recovery'!H35))/'6_Recovery'!H32))))</f>
        <v>na</v>
      </c>
      <c r="J213" s="588" t="str">
        <f>IF((OR('6_Recovery'!I33="na",'6_Recovery'!I35="na",'6_Recovery'!I32="na")),"na",(IF('6_Recovery'!I32=0,"na",(('6_Recovery'!I33-('6_Recovery'!I33*'6_Recovery'!I35))/'6_Recovery'!I32))))</f>
        <v>na</v>
      </c>
      <c r="K213" s="588" t="str">
        <f>IF((OR('6_Recovery'!J33="na",'6_Recovery'!J35="na",'6_Recovery'!J32="na")),"na",(IF('6_Recovery'!J32=0,"na",(('6_Recovery'!J33-('6_Recovery'!J33*'6_Recovery'!J35))/'6_Recovery'!J32))))</f>
        <v>na</v>
      </c>
      <c r="L213" s="588" t="str">
        <f>IF((OR('6_Recovery'!K33="na",'6_Recovery'!K35="na",'6_Recovery'!K32="na")),"na",(IF('6_Recovery'!K32=0,"na",(('6_Recovery'!K33-('6_Recovery'!K33*'6_Recovery'!K35))/'6_Recovery'!K32))))</f>
        <v>na</v>
      </c>
      <c r="M213" s="588" t="str">
        <f>IF((OR('6_Recovery'!L33="na",'6_Recovery'!L35="na",'6_Recovery'!L32="na")),"na",(IF('6_Recovery'!L32=0,"na",(('6_Recovery'!L33-('6_Recovery'!L33*'6_Recovery'!L35))/'6_Recovery'!L32))))</f>
        <v>na</v>
      </c>
      <c r="N213" s="588" t="str">
        <f>IF((OR('6_Recovery'!M33="na",'6_Recovery'!M35="na",'6_Recovery'!M32="na")),"na",(IF('6_Recovery'!M32=0,"na",(('6_Recovery'!M33-('6_Recovery'!M33*'6_Recovery'!M35))/'6_Recovery'!M32))))</f>
        <v>na</v>
      </c>
      <c r="O213" s="588" t="str">
        <f>IF((OR('6_Recovery'!N33="na",'6_Recovery'!N35="na",'6_Recovery'!N32="na")),"na",(IF('6_Recovery'!N32=0,"na",(('6_Recovery'!N33-('6_Recovery'!N33*'6_Recovery'!N35))/'6_Recovery'!N32))))</f>
        <v>na</v>
      </c>
      <c r="P213" s="588" t="str">
        <f>IF((OR('6_Recovery'!O33="na",'6_Recovery'!O35="na",'6_Recovery'!O32="na")),"na",(IF('6_Recovery'!O32=0,"na",(('6_Recovery'!O33-('6_Recovery'!O33*'6_Recovery'!O35))/'6_Recovery'!O32))))</f>
        <v>na</v>
      </c>
      <c r="Q213" s="588" t="str">
        <f>IF((OR('6_Recovery'!P33="na",'6_Recovery'!P35="na",'6_Recovery'!P32="na")),"na",(IF('6_Recovery'!P32=0,"na",(('6_Recovery'!P33-('6_Recovery'!P33*'6_Recovery'!P35))/'6_Recovery'!P32))))</f>
        <v>na</v>
      </c>
      <c r="R213" s="610" t="str">
        <f>IF((OR('6_Recovery'!Q33="na",'6_Recovery'!Q35="na",'6_Recovery'!Q32="na")),"na",(IF('6_Recovery'!Q32=0,"na",(('6_Recovery'!Q33-('6_Recovery'!Q33*'6_Recovery'!Q35))/'6_Recovery'!Q32))))</f>
        <v>na</v>
      </c>
      <c r="S213"/>
      <c r="T213"/>
      <c r="U213"/>
      <c r="V213"/>
      <c r="W213"/>
      <c r="X213"/>
    </row>
    <row r="214" spans="2:24" ht="22.5">
      <c r="B214" s="875"/>
      <c r="C214" s="29" t="s">
        <v>783</v>
      </c>
      <c r="D214" s="2" t="s">
        <v>784</v>
      </c>
      <c r="E214" s="186" t="s">
        <v>785</v>
      </c>
      <c r="F214" s="352">
        <v>67.2</v>
      </c>
      <c r="G214" s="588" t="str">
        <f>IF((OR('6_Recovery'!F40="na",'6_Recovery'!F42="na",'6_Recovery'!F39="na")),"na",(IF('6_Recovery'!F39=0,"na",(('6_Recovery'!F40-('6_Recovery'!F40*'6_Recovery'!F42))/'6_Recovery'!F39))))</f>
        <v>na</v>
      </c>
      <c r="H214" s="588" t="str">
        <f>IF((OR('6_Recovery'!G40="na",'6_Recovery'!G42="na",'6_Recovery'!G39="na")),"na",(IF('6_Recovery'!G39=0,"na",(('6_Recovery'!G40-('6_Recovery'!G40*'6_Recovery'!G42))/'6_Recovery'!G39))))</f>
        <v>na</v>
      </c>
      <c r="I214" s="588" t="str">
        <f>IF((OR('6_Recovery'!H40="na",'6_Recovery'!H42="na",'6_Recovery'!H39="na")),"na",(IF('6_Recovery'!H39=0,"na",(('6_Recovery'!H40-('6_Recovery'!H40*'6_Recovery'!H42))/'6_Recovery'!H39))))</f>
        <v>na</v>
      </c>
      <c r="J214" s="588" t="str">
        <f>IF((OR('6_Recovery'!I40="na",'6_Recovery'!I42="na",'6_Recovery'!I39="na")),"na",(IF('6_Recovery'!I39=0,"na",(('6_Recovery'!I40-('6_Recovery'!I40*'6_Recovery'!I42))/'6_Recovery'!I39))))</f>
        <v>na</v>
      </c>
      <c r="K214" s="588" t="str">
        <f>IF((OR('6_Recovery'!J40="na",'6_Recovery'!J42="na",'6_Recovery'!J39="na")),"na",(IF('6_Recovery'!J39=0,"na",(('6_Recovery'!J40-('6_Recovery'!J40*'6_Recovery'!J42))/'6_Recovery'!J39))))</f>
        <v>na</v>
      </c>
      <c r="L214" s="588" t="str">
        <f>IF((OR('6_Recovery'!K40="na",'6_Recovery'!K42="na",'6_Recovery'!K39="na")),"na",(IF('6_Recovery'!K39=0,"na",(('6_Recovery'!K40-('6_Recovery'!K40*'6_Recovery'!K42))/'6_Recovery'!K39))))</f>
        <v>na</v>
      </c>
      <c r="M214" s="588" t="str">
        <f>IF((OR('6_Recovery'!L40="na",'6_Recovery'!L42="na",'6_Recovery'!L39="na")),"na",(IF('6_Recovery'!L39=0,"na",(('6_Recovery'!L40-('6_Recovery'!L40*'6_Recovery'!L42))/'6_Recovery'!L39))))</f>
        <v>na</v>
      </c>
      <c r="N214" s="588" t="str">
        <f>IF((OR('6_Recovery'!M40="na",'6_Recovery'!M42="na",'6_Recovery'!M39="na")),"na",(IF('6_Recovery'!M39=0,"na",(('6_Recovery'!M40-('6_Recovery'!M40*'6_Recovery'!M42))/'6_Recovery'!M39))))</f>
        <v>na</v>
      </c>
      <c r="O214" s="588" t="str">
        <f>IF((OR('6_Recovery'!N40="na",'6_Recovery'!N42="na",'6_Recovery'!N39="na")),"na",(IF('6_Recovery'!N39=0,"na",(('6_Recovery'!N40-('6_Recovery'!N40*'6_Recovery'!N42))/'6_Recovery'!N39))))</f>
        <v>na</v>
      </c>
      <c r="P214" s="588" t="str">
        <f>IF((OR('6_Recovery'!O40="na",'6_Recovery'!O42="na",'6_Recovery'!O39="na")),"na",(IF('6_Recovery'!O39=0,"na",(('6_Recovery'!O40-('6_Recovery'!O40*'6_Recovery'!O42))/'6_Recovery'!O39))))</f>
        <v>na</v>
      </c>
      <c r="Q214" s="588" t="str">
        <f>IF((OR('6_Recovery'!P40="na",'6_Recovery'!P42="na",'6_Recovery'!P39="na")),"na",(IF('6_Recovery'!P39=0,"na",(('6_Recovery'!P40-('6_Recovery'!P40*'6_Recovery'!P42))/'6_Recovery'!P39))))</f>
        <v>na</v>
      </c>
      <c r="R214" s="610" t="str">
        <f>IF((OR('6_Recovery'!Q40="na",'6_Recovery'!Q42="na",'6_Recovery'!Q39="na")),"na",(IF('6_Recovery'!Q39=0,"na",(('6_Recovery'!Q40-('6_Recovery'!Q40*'6_Recovery'!Q42))/'6_Recovery'!Q39))))</f>
        <v>na</v>
      </c>
      <c r="S214"/>
      <c r="T214"/>
      <c r="U214"/>
      <c r="V214"/>
      <c r="W214"/>
      <c r="X214"/>
    </row>
    <row r="215" spans="2:24" ht="22.5">
      <c r="B215" s="875"/>
      <c r="C215" s="29" t="s">
        <v>786</v>
      </c>
      <c r="D215" s="2" t="s">
        <v>787</v>
      </c>
      <c r="E215" s="186" t="s">
        <v>788</v>
      </c>
      <c r="F215" s="352">
        <v>68.2</v>
      </c>
      <c r="G215" s="588" t="str">
        <f>IF((OR('6_Recovery'!F47="na",'6_Recovery'!F49="na",'6_Recovery'!F46="na")),"na",(IF('6_Recovery'!F46=0,"na",(('6_Recovery'!F47-('6_Recovery'!F47*'6_Recovery'!F49))/'6_Recovery'!F46))))</f>
        <v>na</v>
      </c>
      <c r="H215" s="588" t="str">
        <f>IF((OR('6_Recovery'!G47="na",'6_Recovery'!G49="na",'6_Recovery'!G46="na")),"na",(IF('6_Recovery'!G46=0,"na",(('6_Recovery'!G47-('6_Recovery'!G47*'6_Recovery'!G49))/'6_Recovery'!G46))))</f>
        <v>na</v>
      </c>
      <c r="I215" s="588" t="str">
        <f>IF((OR('6_Recovery'!H47="na",'6_Recovery'!H49="na",'6_Recovery'!H46="na")),"na",(IF('6_Recovery'!H46=0,"na",(('6_Recovery'!H47-('6_Recovery'!H47*'6_Recovery'!H49))/'6_Recovery'!H46))))</f>
        <v>na</v>
      </c>
      <c r="J215" s="588" t="str">
        <f>IF((OR('6_Recovery'!I47="na",'6_Recovery'!I49="na",'6_Recovery'!I46="na")),"na",(IF('6_Recovery'!I46=0,"na",(('6_Recovery'!I47-('6_Recovery'!I47*'6_Recovery'!I49))/'6_Recovery'!I46))))</f>
        <v>na</v>
      </c>
      <c r="K215" s="588" t="str">
        <f>IF((OR('6_Recovery'!J47="na",'6_Recovery'!J49="na",'6_Recovery'!J46="na")),"na",(IF('6_Recovery'!J46=0,"na",(('6_Recovery'!J47-('6_Recovery'!J47*'6_Recovery'!J49))/'6_Recovery'!J46))))</f>
        <v>na</v>
      </c>
      <c r="L215" s="588" t="str">
        <f>IF((OR('6_Recovery'!K47="na",'6_Recovery'!K49="na",'6_Recovery'!K46="na")),"na",(IF('6_Recovery'!K46=0,"na",(('6_Recovery'!K47-('6_Recovery'!K47*'6_Recovery'!K49))/'6_Recovery'!K46))))</f>
        <v>na</v>
      </c>
      <c r="M215" s="588" t="str">
        <f>IF((OR('6_Recovery'!L47="na",'6_Recovery'!L49="na",'6_Recovery'!L46="na")),"na",(IF('6_Recovery'!L46=0,"na",(('6_Recovery'!L47-('6_Recovery'!L47*'6_Recovery'!L49))/'6_Recovery'!L46))))</f>
        <v>na</v>
      </c>
      <c r="N215" s="588" t="str">
        <f>IF((OR('6_Recovery'!M47="na",'6_Recovery'!M49="na",'6_Recovery'!M46="na")),"na",(IF('6_Recovery'!M46=0,"na",(('6_Recovery'!M47-('6_Recovery'!M47*'6_Recovery'!M49))/'6_Recovery'!M46))))</f>
        <v>na</v>
      </c>
      <c r="O215" s="588" t="str">
        <f>IF((OR('6_Recovery'!N47="na",'6_Recovery'!N49="na",'6_Recovery'!N46="na")),"na",(IF('6_Recovery'!N46=0,"na",(('6_Recovery'!N47-('6_Recovery'!N47*'6_Recovery'!N49))/'6_Recovery'!N46))))</f>
        <v>na</v>
      </c>
      <c r="P215" s="588" t="str">
        <f>IF((OR('6_Recovery'!O47="na",'6_Recovery'!O49="na",'6_Recovery'!O46="na")),"na",(IF('6_Recovery'!O46=0,"na",(('6_Recovery'!O47-('6_Recovery'!O47*'6_Recovery'!O49))/'6_Recovery'!O46))))</f>
        <v>na</v>
      </c>
      <c r="Q215" s="588" t="str">
        <f>IF((OR('6_Recovery'!P47="na",'6_Recovery'!P49="na",'6_Recovery'!P46="na")),"na",(IF('6_Recovery'!P46=0,"na",(('6_Recovery'!P47-('6_Recovery'!P47*'6_Recovery'!P49))/'6_Recovery'!P46))))</f>
        <v>na</v>
      </c>
      <c r="R215" s="610" t="str">
        <f>IF((OR('6_Recovery'!Q47="na",'6_Recovery'!Q49="na",'6_Recovery'!Q46="na")),"na",(IF('6_Recovery'!Q46=0,"na",(('6_Recovery'!Q47-('6_Recovery'!Q47*'6_Recovery'!Q49))/'6_Recovery'!Q46))))</f>
        <v>na</v>
      </c>
      <c r="S215"/>
      <c r="T215"/>
      <c r="U215"/>
      <c r="V215"/>
      <c r="W215"/>
      <c r="X215"/>
    </row>
    <row r="216" spans="2:24">
      <c r="B216" s="875"/>
      <c r="C216" s="29" t="s">
        <v>789</v>
      </c>
      <c r="D216" s="2" t="s">
        <v>790</v>
      </c>
      <c r="E216" s="859" t="s">
        <v>791</v>
      </c>
      <c r="F216" s="860"/>
      <c r="G216" s="588" t="str">
        <f>G224</f>
        <v>na</v>
      </c>
      <c r="H216" s="588" t="str">
        <f t="shared" ref="H216:M216" si="6">H224</f>
        <v>na</v>
      </c>
      <c r="I216" s="588" t="str">
        <f t="shared" si="6"/>
        <v>na</v>
      </c>
      <c r="J216" s="588" t="str">
        <f t="shared" si="6"/>
        <v>na</v>
      </c>
      <c r="K216" s="588" t="str">
        <f t="shared" si="6"/>
        <v>na</v>
      </c>
      <c r="L216" s="588" t="str">
        <f t="shared" si="6"/>
        <v>na</v>
      </c>
      <c r="M216" s="588" t="str">
        <f t="shared" si="6"/>
        <v>na</v>
      </c>
      <c r="N216" s="588" t="str">
        <f t="shared" ref="N216:R216" si="7">N224</f>
        <v>na</v>
      </c>
      <c r="O216" s="588" t="str">
        <f t="shared" si="7"/>
        <v>na</v>
      </c>
      <c r="P216" s="588" t="str">
        <f t="shared" si="7"/>
        <v>na</v>
      </c>
      <c r="Q216" s="588" t="str">
        <f t="shared" si="7"/>
        <v>na</v>
      </c>
      <c r="R216" s="610" t="str">
        <f t="shared" si="7"/>
        <v>na</v>
      </c>
      <c r="S216"/>
      <c r="T216"/>
      <c r="U216"/>
      <c r="V216"/>
      <c r="W216"/>
      <c r="X216"/>
    </row>
    <row r="217" spans="2:24">
      <c r="B217" s="875"/>
      <c r="C217" s="29" t="s">
        <v>792</v>
      </c>
      <c r="D217" s="2" t="s">
        <v>793</v>
      </c>
      <c r="E217" s="859" t="s">
        <v>794</v>
      </c>
      <c r="F217" s="860"/>
      <c r="G217" s="588" t="str">
        <f>G225</f>
        <v>na</v>
      </c>
      <c r="H217" s="588" t="str">
        <f t="shared" ref="H217:M217" si="8">H225</f>
        <v>na</v>
      </c>
      <c r="I217" s="588" t="str">
        <f t="shared" si="8"/>
        <v>na</v>
      </c>
      <c r="J217" s="588" t="str">
        <f t="shared" si="8"/>
        <v>na</v>
      </c>
      <c r="K217" s="588" t="str">
        <f t="shared" si="8"/>
        <v>na</v>
      </c>
      <c r="L217" s="588" t="str">
        <f t="shared" si="8"/>
        <v>na</v>
      </c>
      <c r="M217" s="588" t="str">
        <f t="shared" si="8"/>
        <v>na</v>
      </c>
      <c r="N217" s="588" t="str">
        <f t="shared" ref="N217:R217" si="9">N225</f>
        <v>na</v>
      </c>
      <c r="O217" s="588" t="str">
        <f t="shared" si="9"/>
        <v>na</v>
      </c>
      <c r="P217" s="588" t="str">
        <f t="shared" si="9"/>
        <v>na</v>
      </c>
      <c r="Q217" s="588" t="str">
        <f t="shared" si="9"/>
        <v>na</v>
      </c>
      <c r="R217" s="610" t="str">
        <f t="shared" si="9"/>
        <v>na</v>
      </c>
      <c r="S217"/>
      <c r="T217"/>
      <c r="U217"/>
      <c r="V217"/>
      <c r="W217"/>
      <c r="X217"/>
    </row>
    <row r="218" spans="2:24">
      <c r="B218" s="875"/>
      <c r="C218" s="29" t="s">
        <v>795</v>
      </c>
      <c r="D218" s="2" t="s">
        <v>796</v>
      </c>
      <c r="E218" s="859" t="s">
        <v>797</v>
      </c>
      <c r="F218" s="860"/>
      <c r="G218" s="588" t="str">
        <f>G226</f>
        <v>na</v>
      </c>
      <c r="H218" s="588" t="str">
        <f t="shared" ref="H218:M218" si="10">H226</f>
        <v>na</v>
      </c>
      <c r="I218" s="588" t="str">
        <f t="shared" si="10"/>
        <v>na</v>
      </c>
      <c r="J218" s="588" t="str">
        <f t="shared" si="10"/>
        <v>na</v>
      </c>
      <c r="K218" s="588" t="str">
        <f t="shared" si="10"/>
        <v>na</v>
      </c>
      <c r="L218" s="588" t="str">
        <f t="shared" si="10"/>
        <v>na</v>
      </c>
      <c r="M218" s="588" t="str">
        <f t="shared" si="10"/>
        <v>na</v>
      </c>
      <c r="N218" s="588" t="str">
        <f t="shared" ref="N218:R218" si="11">N226</f>
        <v>na</v>
      </c>
      <c r="O218" s="588" t="str">
        <f t="shared" si="11"/>
        <v>na</v>
      </c>
      <c r="P218" s="588" t="str">
        <f t="shared" si="11"/>
        <v>na</v>
      </c>
      <c r="Q218" s="588" t="str">
        <f t="shared" si="11"/>
        <v>na</v>
      </c>
      <c r="R218" s="610" t="str">
        <f t="shared" si="11"/>
        <v>na</v>
      </c>
      <c r="S218"/>
      <c r="T218"/>
      <c r="U218"/>
      <c r="V218"/>
      <c r="W218"/>
      <c r="X218"/>
    </row>
    <row r="219" spans="2:24" ht="13.5" thickBot="1">
      <c r="B219" s="877"/>
      <c r="C219" s="613" t="s">
        <v>798</v>
      </c>
      <c r="D219" s="31" t="s">
        <v>799</v>
      </c>
      <c r="E219" s="869" t="s">
        <v>800</v>
      </c>
      <c r="F219" s="870"/>
      <c r="G219" s="604" t="str">
        <f>G227</f>
        <v>na</v>
      </c>
      <c r="H219" s="604" t="str">
        <f t="shared" ref="H219:M219" si="12">H227</f>
        <v>na</v>
      </c>
      <c r="I219" s="604" t="str">
        <f t="shared" si="12"/>
        <v>na</v>
      </c>
      <c r="J219" s="604" t="str">
        <f t="shared" si="12"/>
        <v>na</v>
      </c>
      <c r="K219" s="604" t="str">
        <f t="shared" si="12"/>
        <v>na</v>
      </c>
      <c r="L219" s="604" t="str">
        <f t="shared" si="12"/>
        <v>na</v>
      </c>
      <c r="M219" s="604" t="str">
        <f t="shared" si="12"/>
        <v>na</v>
      </c>
      <c r="N219" s="604" t="str">
        <f t="shared" ref="N219:R219" si="13">N227</f>
        <v>na</v>
      </c>
      <c r="O219" s="604" t="str">
        <f t="shared" si="13"/>
        <v>na</v>
      </c>
      <c r="P219" s="604" t="str">
        <f t="shared" si="13"/>
        <v>na</v>
      </c>
      <c r="Q219" s="604" t="str">
        <f t="shared" si="13"/>
        <v>na</v>
      </c>
      <c r="R219" s="614" t="str">
        <f t="shared" si="13"/>
        <v>na</v>
      </c>
      <c r="S219"/>
      <c r="T219"/>
      <c r="U219"/>
      <c r="V219"/>
      <c r="W219"/>
      <c r="X219"/>
    </row>
    <row r="220" spans="2:24" ht="13.5" thickBot="1">
      <c r="B220" s="411"/>
      <c r="C220" s="10"/>
      <c r="D220" s="11"/>
      <c r="E220" s="18"/>
      <c r="F220" s="18"/>
      <c r="G220" s="412"/>
      <c r="H220" s="412"/>
      <c r="I220" s="412"/>
      <c r="J220" s="412"/>
      <c r="K220" s="412"/>
      <c r="L220" s="412"/>
      <c r="M220" s="412"/>
      <c r="N220" s="412"/>
      <c r="O220" s="412"/>
      <c r="P220" s="412"/>
      <c r="Q220" s="412"/>
      <c r="R220" s="412"/>
      <c r="S220"/>
      <c r="T220"/>
      <c r="U220"/>
      <c r="V220"/>
      <c r="W220"/>
      <c r="X220"/>
    </row>
    <row r="221" spans="2:24">
      <c r="B221" s="9" t="s">
        <v>801</v>
      </c>
      <c r="C221" s="10"/>
      <c r="D221" s="11"/>
      <c r="E221" s="18"/>
      <c r="F221" s="15"/>
      <c r="G221" s="25"/>
      <c r="H221" s="25"/>
      <c r="I221" s="25"/>
      <c r="J221" s="25"/>
      <c r="K221" s="25"/>
      <c r="L221" s="25"/>
      <c r="M221" s="25"/>
      <c r="N221" s="25"/>
      <c r="O221" s="25"/>
      <c r="P221" s="25"/>
      <c r="Q221" s="25"/>
      <c r="R221" s="25"/>
      <c r="S221"/>
      <c r="T221"/>
      <c r="U221"/>
      <c r="V221"/>
      <c r="W221"/>
      <c r="X221"/>
    </row>
    <row r="222" spans="2:24" ht="13.5" thickBot="1">
      <c r="B222" s="12"/>
      <c r="C222" s="5"/>
      <c r="D222" s="6"/>
      <c r="E222" s="19"/>
      <c r="F222" s="16"/>
      <c r="G222" s="84"/>
      <c r="H222" s="84"/>
      <c r="I222" s="84"/>
      <c r="J222" s="84"/>
      <c r="K222" s="84"/>
      <c r="L222" s="84"/>
      <c r="M222" s="84"/>
      <c r="N222" s="25"/>
      <c r="O222" s="25"/>
      <c r="P222" s="25"/>
      <c r="Q222" s="25"/>
      <c r="R222" s="25"/>
      <c r="S222"/>
      <c r="T222"/>
      <c r="U222"/>
      <c r="V222"/>
      <c r="W222"/>
      <c r="X222"/>
    </row>
    <row r="223" spans="2:24" ht="22.5">
      <c r="B223" s="774" t="s">
        <v>802</v>
      </c>
      <c r="C223" s="775"/>
      <c r="D223" s="871" t="s">
        <v>803</v>
      </c>
      <c r="E223" s="872"/>
      <c r="F223" s="873"/>
      <c r="G223" s="643" t="str">
        <f>IF('6_Recovery'!F10="na","na",IF('6_Recovery'!F10=0,"na",(((IFERROR(('6_Recovery'!F26*'6_Recovery'!F28),0))+(IFERROR(('6_Recovery'!F33*'6_Recovery'!F35),0))+(IFERROR(('6_Recovery'!F40*'6_Recovery'!F42),0))+(IFERROR(('6_Recovery'!F47*'6_Recovery'!F49),0)))/('6_Recovery'!F10))))</f>
        <v>na</v>
      </c>
      <c r="H223" s="644" t="str">
        <f>IF('6_Recovery'!G10="na","na",IF('6_Recovery'!G10=0,"na",(((IFERROR(('6_Recovery'!G26*'6_Recovery'!G28),0))+(IFERROR(('6_Recovery'!G33*'6_Recovery'!G35),0))+(IFERROR(('6_Recovery'!G40*'6_Recovery'!G42),0))+(IFERROR(('6_Recovery'!G47*'6_Recovery'!G49),0)))/('6_Recovery'!G10))))</f>
        <v>na</v>
      </c>
      <c r="I223" s="644" t="str">
        <f>IF('6_Recovery'!H10="na","na",IF('6_Recovery'!H10=0,"na",(((IFERROR(('6_Recovery'!H26*'6_Recovery'!H28),0))+(IFERROR(('6_Recovery'!H33*'6_Recovery'!H35),0))+(IFERROR(('6_Recovery'!H40*'6_Recovery'!H42),0))+(IFERROR(('6_Recovery'!H47*'6_Recovery'!H49),0)))/('6_Recovery'!H10))))</f>
        <v>na</v>
      </c>
      <c r="J223" s="644" t="str">
        <f>IF('6_Recovery'!I10="na","na",IF('6_Recovery'!I10=0,"na",(((IFERROR(('6_Recovery'!I26*'6_Recovery'!I28),0))+(IFERROR(('6_Recovery'!I33*'6_Recovery'!I35),0))+(IFERROR(('6_Recovery'!I40*'6_Recovery'!I42),0))+(IFERROR(('6_Recovery'!I47*'6_Recovery'!I49),0)))/('6_Recovery'!I10))))</f>
        <v>na</v>
      </c>
      <c r="K223" s="644" t="str">
        <f>IF('6_Recovery'!J10="na","na",IF('6_Recovery'!J10=0,"na",(((IFERROR(('6_Recovery'!J26*'6_Recovery'!J28),0))+(IFERROR(('6_Recovery'!J33*'6_Recovery'!J35),0))+(IFERROR(('6_Recovery'!J40*'6_Recovery'!J42),0))+(IFERROR(('6_Recovery'!J47*'6_Recovery'!J49),0)))/('6_Recovery'!J10))))</f>
        <v>na</v>
      </c>
      <c r="L223" s="644" t="str">
        <f>IF('6_Recovery'!K10="na","na",IF('6_Recovery'!K10=0,"na",(((IFERROR(('6_Recovery'!K26*'6_Recovery'!K28),0))+(IFERROR(('6_Recovery'!K33*'6_Recovery'!K35),0))+(IFERROR(('6_Recovery'!K40*'6_Recovery'!K42),0))+(IFERROR(('6_Recovery'!K47*'6_Recovery'!K49),0)))/('6_Recovery'!K10))))</f>
        <v>na</v>
      </c>
      <c r="M223" s="644" t="str">
        <f>IF('6_Recovery'!L10="na","na",IF('6_Recovery'!L10=0,"na",(((IFERROR(('6_Recovery'!L26*'6_Recovery'!L28),0))+(IFERROR(('6_Recovery'!L33*'6_Recovery'!L35),0))+(IFERROR(('6_Recovery'!L40*'6_Recovery'!L42),0))+(IFERROR(('6_Recovery'!L47*'6_Recovery'!L49),0)))/('6_Recovery'!L10))))</f>
        <v>na</v>
      </c>
      <c r="N223" s="644" t="str">
        <f>IF('6_Recovery'!M10="na","na",IF('6_Recovery'!M10=0,"na",(((IFERROR(('6_Recovery'!M26*'6_Recovery'!M28),0))+(IFERROR(('6_Recovery'!M33*'6_Recovery'!M35),0))+(IFERROR(('6_Recovery'!M40*'6_Recovery'!M42),0))+(IFERROR(('6_Recovery'!M47*'6_Recovery'!M49),0)))/('6_Recovery'!M10))))</f>
        <v>na</v>
      </c>
      <c r="O223" s="644" t="str">
        <f>IF('6_Recovery'!N10="na","na",IF('6_Recovery'!N10=0,"na",(((IFERROR(('6_Recovery'!N26*'6_Recovery'!N28),0))+(IFERROR(('6_Recovery'!N33*'6_Recovery'!N35),0))+(IFERROR(('6_Recovery'!N40*'6_Recovery'!N42),0))+(IFERROR(('6_Recovery'!N47*'6_Recovery'!N49),0)))/('6_Recovery'!N10))))</f>
        <v>na</v>
      </c>
      <c r="P223" s="644" t="str">
        <f>IF('6_Recovery'!O10="na","na",IF('6_Recovery'!O10=0,"na",(((IFERROR(('6_Recovery'!O26*'6_Recovery'!O28),0))+(IFERROR(('6_Recovery'!O33*'6_Recovery'!O35),0))+(IFERROR(('6_Recovery'!O40*'6_Recovery'!O42),0))+(IFERROR(('6_Recovery'!O47*'6_Recovery'!O49),0)))/('6_Recovery'!O10))))</f>
        <v>na</v>
      </c>
      <c r="Q223" s="644" t="str">
        <f>IF('6_Recovery'!P10="na","na",IF('6_Recovery'!P10=0,"na",(((IFERROR(('6_Recovery'!P26*'6_Recovery'!P28),0))+(IFERROR(('6_Recovery'!P33*'6_Recovery'!P35),0))+(IFERROR(('6_Recovery'!P40*'6_Recovery'!P42),0))+(IFERROR(('6_Recovery'!P47*'6_Recovery'!P49),0)))/('6_Recovery'!P10))))</f>
        <v>na</v>
      </c>
      <c r="R223" s="645" t="str">
        <f>IF('6_Recovery'!Q10="na","na",IF('6_Recovery'!Q10=0,"na",(((IFERROR(('6_Recovery'!Q26*'6_Recovery'!Q28),0))+(IFERROR(('6_Recovery'!Q33*'6_Recovery'!Q35),0))+(IFERROR(('6_Recovery'!Q40*'6_Recovery'!Q42),0))+(IFERROR(('6_Recovery'!Q47*'6_Recovery'!Q49),0)))/('6_Recovery'!Q10))))</f>
        <v>na</v>
      </c>
      <c r="S223"/>
      <c r="T223"/>
      <c r="U223"/>
      <c r="V223"/>
      <c r="W223"/>
      <c r="X223"/>
    </row>
    <row r="224" spans="2:24" ht="24" customHeight="1">
      <c r="B224" s="377" t="s">
        <v>804</v>
      </c>
      <c r="C224" s="378"/>
      <c r="D224" s="853" t="s">
        <v>805</v>
      </c>
      <c r="E224" s="854"/>
      <c r="F224" s="855"/>
      <c r="G224" s="646" t="str">
        <f>IF(OR('6_Recovery'!F28="na",'6_Recovery'!F26="na",'6_Recovery'!F24="na"),"na",(IFERROR((('6_Recovery'!F26/'6_Recovery'!F24))*('6_Recovery'!F28),"na")))</f>
        <v>na</v>
      </c>
      <c r="H224" s="85" t="str">
        <f>IF(OR('6_Recovery'!G28="na",'6_Recovery'!G26="na",'6_Recovery'!G24="na"),"na",(IFERROR((('6_Recovery'!G26/'6_Recovery'!G24))*('6_Recovery'!G28),"na")))</f>
        <v>na</v>
      </c>
      <c r="I224" s="85" t="str">
        <f>IF(OR('6_Recovery'!H28="na",'6_Recovery'!H26="na",'6_Recovery'!H24="na"),"na",(IFERROR((('6_Recovery'!H26/'6_Recovery'!H24))*('6_Recovery'!H28),"na")))</f>
        <v>na</v>
      </c>
      <c r="J224" s="85" t="str">
        <f>IF(OR('6_Recovery'!I28="na",'6_Recovery'!I26="na",'6_Recovery'!I24="na"),"na",(IFERROR((('6_Recovery'!I26/'6_Recovery'!I24))*('6_Recovery'!I28),"na")))</f>
        <v>na</v>
      </c>
      <c r="K224" s="85" t="str">
        <f>IF(OR('6_Recovery'!J28="na",'6_Recovery'!J26="na",'6_Recovery'!J24="na"),"na",(IFERROR((('6_Recovery'!J26/'6_Recovery'!J24))*('6_Recovery'!J28),"na")))</f>
        <v>na</v>
      </c>
      <c r="L224" s="85" t="str">
        <f>IF(OR('6_Recovery'!K28="na",'6_Recovery'!K26="na",'6_Recovery'!K24="na"),"na",(IFERROR((('6_Recovery'!K26/'6_Recovery'!K24))*('6_Recovery'!K28),"na")))</f>
        <v>na</v>
      </c>
      <c r="M224" s="85" t="str">
        <f>IF(OR('6_Recovery'!L28="na",'6_Recovery'!L26="na",'6_Recovery'!L24="na"),"na",(IFERROR((('6_Recovery'!L26/'6_Recovery'!L24))*('6_Recovery'!L28),"na")))</f>
        <v>na</v>
      </c>
      <c r="N224" s="85" t="str">
        <f>IF(OR('6_Recovery'!M28="na",'6_Recovery'!M26="na",'6_Recovery'!M24="na"),"na",(IFERROR((('6_Recovery'!M26/'6_Recovery'!M24))*('6_Recovery'!M28),"na")))</f>
        <v>na</v>
      </c>
      <c r="O224" s="85" t="str">
        <f>IF(OR('6_Recovery'!N28="na",'6_Recovery'!N26="na",'6_Recovery'!N24="na"),"na",(IFERROR((('6_Recovery'!N26/'6_Recovery'!N24))*('6_Recovery'!N28),"na")))</f>
        <v>na</v>
      </c>
      <c r="P224" s="85" t="str">
        <f>IF(OR('6_Recovery'!O28="na",'6_Recovery'!O26="na",'6_Recovery'!O24="na"),"na",(IFERROR((('6_Recovery'!O26/'6_Recovery'!O24))*('6_Recovery'!O28),"na")))</f>
        <v>na</v>
      </c>
      <c r="Q224" s="85" t="str">
        <f>IF(OR('6_Recovery'!P28="na",'6_Recovery'!P26="na",'6_Recovery'!P24="na"),"na",(IFERROR((('6_Recovery'!P26/'6_Recovery'!P24))*('6_Recovery'!P28),"na")))</f>
        <v>na</v>
      </c>
      <c r="R224" s="647" t="str">
        <f>IF(OR('6_Recovery'!Q28="na",'6_Recovery'!Q26="na",'6_Recovery'!Q24="na"),"na",(IFERROR((('6_Recovery'!Q26/'6_Recovery'!Q24))*('6_Recovery'!Q28),"na")))</f>
        <v>na</v>
      </c>
      <c r="S224"/>
      <c r="T224"/>
      <c r="U224"/>
      <c r="V224"/>
      <c r="W224"/>
      <c r="X224"/>
    </row>
    <row r="225" spans="2:24" ht="24" customHeight="1">
      <c r="B225" s="381" t="s">
        <v>806</v>
      </c>
      <c r="C225" s="382"/>
      <c r="D225" s="853" t="s">
        <v>807</v>
      </c>
      <c r="E225" s="854"/>
      <c r="F225" s="855"/>
      <c r="G225" s="646" t="str">
        <f>IF(OR('6_Recovery'!F35="na",'6_Recovery'!F33="na",'6_Recovery'!F31="na"),"na",(IFERROR((('6_Recovery'!F33/'6_Recovery'!F31))*('6_Recovery'!F35),"na")))</f>
        <v>na</v>
      </c>
      <c r="H225" s="85" t="str">
        <f>IF(OR('6_Recovery'!G35="na",'6_Recovery'!G33="na",'6_Recovery'!G31="na"),"na",(IFERROR((('6_Recovery'!G33/'6_Recovery'!G31))*('6_Recovery'!G35),"na")))</f>
        <v>na</v>
      </c>
      <c r="I225" s="85" t="str">
        <f>IF(OR('6_Recovery'!H35="na",'6_Recovery'!H33="na",'6_Recovery'!H31="na"),"na",(IFERROR((('6_Recovery'!H33/'6_Recovery'!H31))*('6_Recovery'!H35),"na")))</f>
        <v>na</v>
      </c>
      <c r="J225" s="85" t="str">
        <f>IF(OR('6_Recovery'!I35="na",'6_Recovery'!I33="na",'6_Recovery'!I31="na"),"na",(IFERROR((('6_Recovery'!I33/'6_Recovery'!I31))*('6_Recovery'!I35),"na")))</f>
        <v>na</v>
      </c>
      <c r="K225" s="85" t="str">
        <f>IF(OR('6_Recovery'!J35="na",'6_Recovery'!J33="na",'6_Recovery'!J31="na"),"na",(IFERROR((('6_Recovery'!J33/'6_Recovery'!J31))*('6_Recovery'!J35),"na")))</f>
        <v>na</v>
      </c>
      <c r="L225" s="85" t="str">
        <f>IF(OR('6_Recovery'!K35="na",'6_Recovery'!K33="na",'6_Recovery'!K31="na"),"na",(IFERROR((('6_Recovery'!K33/'6_Recovery'!K31))*('6_Recovery'!K35),"na")))</f>
        <v>na</v>
      </c>
      <c r="M225" s="85" t="str">
        <f>IF(OR('6_Recovery'!L35="na",'6_Recovery'!L33="na",'6_Recovery'!L31="na"),"na",(IFERROR((('6_Recovery'!L33/'6_Recovery'!L31))*('6_Recovery'!L35),"na")))</f>
        <v>na</v>
      </c>
      <c r="N225" s="85" t="str">
        <f>IF(OR('6_Recovery'!M35="na",'6_Recovery'!M33="na",'6_Recovery'!M31="na"),"na",(IFERROR((('6_Recovery'!M33/'6_Recovery'!M31))*('6_Recovery'!M35),"na")))</f>
        <v>na</v>
      </c>
      <c r="O225" s="85" t="str">
        <f>IF(OR('6_Recovery'!N35="na",'6_Recovery'!N33="na",'6_Recovery'!N31="na"),"na",(IFERROR((('6_Recovery'!N33/'6_Recovery'!N31))*('6_Recovery'!N35),"na")))</f>
        <v>na</v>
      </c>
      <c r="P225" s="85" t="str">
        <f>IF(OR('6_Recovery'!O35="na",'6_Recovery'!O33="na",'6_Recovery'!O31="na"),"na",(IFERROR((('6_Recovery'!O33/'6_Recovery'!O31))*('6_Recovery'!O35),"na")))</f>
        <v>na</v>
      </c>
      <c r="Q225" s="85" t="str">
        <f>IF(OR('6_Recovery'!P35="na",'6_Recovery'!P33="na",'6_Recovery'!P31="na"),"na",(IFERROR((('6_Recovery'!P33/'6_Recovery'!P31))*('6_Recovery'!P35),"na")))</f>
        <v>na</v>
      </c>
      <c r="R225" s="647" t="str">
        <f>IF(OR('6_Recovery'!Q35="na",'6_Recovery'!Q33="na",'6_Recovery'!Q31="na"),"na",(IFERROR((('6_Recovery'!Q33/'6_Recovery'!Q31))*('6_Recovery'!Q35),"na")))</f>
        <v>na</v>
      </c>
      <c r="S225"/>
      <c r="T225"/>
      <c r="U225"/>
      <c r="V225"/>
      <c r="W225"/>
      <c r="X225"/>
    </row>
    <row r="226" spans="2:24" ht="24" customHeight="1">
      <c r="B226" s="381" t="s">
        <v>808</v>
      </c>
      <c r="C226" s="382"/>
      <c r="D226" s="853" t="s">
        <v>809</v>
      </c>
      <c r="E226" s="854"/>
      <c r="F226" s="855"/>
      <c r="G226" s="646" t="str">
        <f>IF(OR('6_Recovery'!F42="na",'6_Recovery'!F40="na",'6_Recovery'!F38="na"),"na",(IFERROR((('6_Recovery'!F40/'6_Recovery'!F38))*('6_Recovery'!F42),"na")))</f>
        <v>na</v>
      </c>
      <c r="H226" s="85" t="str">
        <f>IF(OR('6_Recovery'!G42="na",'6_Recovery'!G40="na",'6_Recovery'!G38="na"),"na",(IFERROR((('6_Recovery'!G40/'6_Recovery'!G38))*('6_Recovery'!G42),"na")))</f>
        <v>na</v>
      </c>
      <c r="I226" s="85" t="str">
        <f>IF(OR('6_Recovery'!H42="na",'6_Recovery'!H40="na",'6_Recovery'!H38="na"),"na",(IFERROR((('6_Recovery'!H40/'6_Recovery'!H38))*('6_Recovery'!H42),"na")))</f>
        <v>na</v>
      </c>
      <c r="J226" s="85" t="str">
        <f>IF(OR('6_Recovery'!I42="na",'6_Recovery'!I40="na",'6_Recovery'!I38="na"),"na",(IFERROR((('6_Recovery'!I40/'6_Recovery'!I38))*('6_Recovery'!I42),"na")))</f>
        <v>na</v>
      </c>
      <c r="K226" s="85" t="str">
        <f>IF(OR('6_Recovery'!J42="na",'6_Recovery'!J40="na",'6_Recovery'!J38="na"),"na",(IFERROR((('6_Recovery'!J40/'6_Recovery'!J38))*('6_Recovery'!J42),"na")))</f>
        <v>na</v>
      </c>
      <c r="L226" s="85" t="str">
        <f>IF(OR('6_Recovery'!K42="na",'6_Recovery'!K40="na",'6_Recovery'!K38="na"),"na",(IFERROR((('6_Recovery'!K40/'6_Recovery'!K38))*('6_Recovery'!K42),"na")))</f>
        <v>na</v>
      </c>
      <c r="M226" s="85" t="str">
        <f>IF(OR('6_Recovery'!L42="na",'6_Recovery'!L40="na",'6_Recovery'!L38="na"),"na",(IFERROR((('6_Recovery'!L40/'6_Recovery'!L38))*('6_Recovery'!L42),"na")))</f>
        <v>na</v>
      </c>
      <c r="N226" s="85" t="str">
        <f>IF(OR('6_Recovery'!M42="na",'6_Recovery'!M40="na",'6_Recovery'!M38="na"),"na",(IFERROR((('6_Recovery'!M40/'6_Recovery'!M38))*('6_Recovery'!M42),"na")))</f>
        <v>na</v>
      </c>
      <c r="O226" s="85" t="str">
        <f>IF(OR('6_Recovery'!N42="na",'6_Recovery'!N40="na",'6_Recovery'!N38="na"),"na",(IFERROR((('6_Recovery'!N40/'6_Recovery'!N38))*('6_Recovery'!N42),"na")))</f>
        <v>na</v>
      </c>
      <c r="P226" s="85" t="str">
        <f>IF(OR('6_Recovery'!O42="na",'6_Recovery'!O40="na",'6_Recovery'!O38="na"),"na",(IFERROR((('6_Recovery'!O40/'6_Recovery'!O38))*('6_Recovery'!O42),"na")))</f>
        <v>na</v>
      </c>
      <c r="Q226" s="85" t="str">
        <f>IF(OR('6_Recovery'!P42="na",'6_Recovery'!P40="na",'6_Recovery'!P38="na"),"na",(IFERROR((('6_Recovery'!P40/'6_Recovery'!P38))*('6_Recovery'!P42),"na")))</f>
        <v>na</v>
      </c>
      <c r="R226" s="647" t="str">
        <f>IF(OR('6_Recovery'!Q42="na",'6_Recovery'!Q40="na",'6_Recovery'!Q38="na"),"na",(IFERROR((('6_Recovery'!Q40/'6_Recovery'!Q38))*('6_Recovery'!Q42),"na")))</f>
        <v>na</v>
      </c>
      <c r="S226"/>
      <c r="T226"/>
      <c r="U226"/>
      <c r="V226"/>
      <c r="W226"/>
      <c r="X226"/>
    </row>
    <row r="227" spans="2:24" ht="24" customHeight="1">
      <c r="B227" s="381" t="s">
        <v>810</v>
      </c>
      <c r="C227" s="382"/>
      <c r="D227" s="853" t="s">
        <v>811</v>
      </c>
      <c r="E227" s="854"/>
      <c r="F227" s="855"/>
      <c r="G227" s="646" t="str">
        <f>IF(OR('6_Recovery'!F49="na",'6_Recovery'!F47="na",'6_Recovery'!F45="na"),"na",(IFERROR((('6_Recovery'!F47/'6_Recovery'!F45))*('6_Recovery'!F49),"na")))</f>
        <v>na</v>
      </c>
      <c r="H227" s="85" t="str">
        <f>IF(OR('6_Recovery'!G49="na",'6_Recovery'!G47="na",'6_Recovery'!G45="na"),"na",(IFERROR((('6_Recovery'!G47/'6_Recovery'!G45))*('6_Recovery'!G49),"na")))</f>
        <v>na</v>
      </c>
      <c r="I227" s="85" t="str">
        <f>IF(OR('6_Recovery'!H49="na",'6_Recovery'!H47="na",'6_Recovery'!H45="na"),"na",(IFERROR((('6_Recovery'!H47/'6_Recovery'!H45))*('6_Recovery'!H49),"na")))</f>
        <v>na</v>
      </c>
      <c r="J227" s="85" t="str">
        <f>IF(OR('6_Recovery'!I49="na",'6_Recovery'!I47="na",'6_Recovery'!I45="na"),"na",(IFERROR((('6_Recovery'!I47/'6_Recovery'!I45))*('6_Recovery'!I49),"na")))</f>
        <v>na</v>
      </c>
      <c r="K227" s="85" t="str">
        <f>IF(OR('6_Recovery'!J49="na",'6_Recovery'!J47="na",'6_Recovery'!J45="na"),"na",(IFERROR((('6_Recovery'!J47/'6_Recovery'!J45))*('6_Recovery'!J49),"na")))</f>
        <v>na</v>
      </c>
      <c r="L227" s="85" t="str">
        <f>IF(OR('6_Recovery'!K49="na",'6_Recovery'!K47="na",'6_Recovery'!K45="na"),"na",(IFERROR((('6_Recovery'!K47/'6_Recovery'!K45))*('6_Recovery'!K49),"na")))</f>
        <v>na</v>
      </c>
      <c r="M227" s="85" t="str">
        <f>IF(OR('6_Recovery'!L49="na",'6_Recovery'!L47="na",'6_Recovery'!L45="na"),"na",(IFERROR((('6_Recovery'!L47/'6_Recovery'!L45))*('6_Recovery'!L49),"na")))</f>
        <v>na</v>
      </c>
      <c r="N227" s="85" t="str">
        <f>IF(OR('6_Recovery'!M49="na",'6_Recovery'!M47="na",'6_Recovery'!M45="na"),"na",(IFERROR((('6_Recovery'!M47/'6_Recovery'!M45))*('6_Recovery'!M49),"na")))</f>
        <v>na</v>
      </c>
      <c r="O227" s="85" t="str">
        <f>IF(OR('6_Recovery'!N49="na",'6_Recovery'!N47="na",'6_Recovery'!N45="na"),"na",(IFERROR((('6_Recovery'!N47/'6_Recovery'!N45))*('6_Recovery'!N49),"na")))</f>
        <v>na</v>
      </c>
      <c r="P227" s="85" t="str">
        <f>IF(OR('6_Recovery'!O49="na",'6_Recovery'!O47="na",'6_Recovery'!O45="na"),"na",(IFERROR((('6_Recovery'!O47/'6_Recovery'!O45))*('6_Recovery'!O49),"na")))</f>
        <v>na</v>
      </c>
      <c r="Q227" s="85" t="str">
        <f>IF(OR('6_Recovery'!P49="na",'6_Recovery'!P47="na",'6_Recovery'!P45="na"),"na",(IFERROR((('6_Recovery'!P47/'6_Recovery'!P45))*('6_Recovery'!P49),"na")))</f>
        <v>na</v>
      </c>
      <c r="R227" s="647" t="str">
        <f>IF(OR('6_Recovery'!Q49="na",'6_Recovery'!Q47="na",'6_Recovery'!Q45="na"),"na",(IFERROR((('6_Recovery'!Q47/'6_Recovery'!Q45))*('6_Recovery'!Q49),"na")))</f>
        <v>na</v>
      </c>
      <c r="S227"/>
      <c r="T227"/>
      <c r="U227"/>
      <c r="V227"/>
      <c r="W227"/>
      <c r="X227"/>
    </row>
    <row r="228" spans="2:24" ht="24" customHeight="1" thickBot="1">
      <c r="B228" s="776" t="s">
        <v>812</v>
      </c>
      <c r="C228" s="777"/>
      <c r="D228" s="866" t="s">
        <v>813</v>
      </c>
      <c r="E228" s="867"/>
      <c r="F228" s="868"/>
      <c r="G228" s="778" t="str">
        <f>IFERROR( (('5_AR &amp; Write-off'!F19/'5_AR &amp; Write-off'!F11)*'5_AR &amp; Write-off'!F27), "na")</f>
        <v>na</v>
      </c>
      <c r="H228" s="779" t="str">
        <f>IFERROR( (('5_AR &amp; Write-off'!G19/'5_AR &amp; Write-off'!G11)*'5_AR &amp; Write-off'!G27), "na")</f>
        <v>na</v>
      </c>
      <c r="I228" s="779" t="str">
        <f>IFERROR( (('5_AR &amp; Write-off'!H19/'5_AR &amp; Write-off'!H11)*'5_AR &amp; Write-off'!H27), "na")</f>
        <v>na</v>
      </c>
      <c r="J228" s="779" t="str">
        <f>IFERROR( (('5_AR &amp; Write-off'!I19/'5_AR &amp; Write-off'!I11)*'5_AR &amp; Write-off'!I27), "na")</f>
        <v>na</v>
      </c>
      <c r="K228" s="779" t="str">
        <f>IFERROR( (('5_AR &amp; Write-off'!J19/'5_AR &amp; Write-off'!J11)*'5_AR &amp; Write-off'!J27), "na")</f>
        <v>na</v>
      </c>
      <c r="L228" s="779" t="str">
        <f>IFERROR( (('5_AR &amp; Write-off'!K19/'5_AR &amp; Write-off'!K11)*'5_AR &amp; Write-off'!K27), "na")</f>
        <v>na</v>
      </c>
      <c r="M228" s="779" t="str">
        <f>IFERROR( (('5_AR &amp; Write-off'!L19/'5_AR &amp; Write-off'!L11)*'5_AR &amp; Write-off'!L27), "na")</f>
        <v>na</v>
      </c>
      <c r="N228" s="779" t="str">
        <f>IFERROR( (('5_AR &amp; Write-off'!M19/'5_AR &amp; Write-off'!M11)*'5_AR &amp; Write-off'!M27), "na")</f>
        <v>na</v>
      </c>
      <c r="O228" s="779" t="str">
        <f>IFERROR( (('5_AR &amp; Write-off'!N19/'5_AR &amp; Write-off'!N11)*'5_AR &amp; Write-off'!N27), "na")</f>
        <v>na</v>
      </c>
      <c r="P228" s="779" t="str">
        <f>IFERROR( (('5_AR &amp; Write-off'!O19/'5_AR &amp; Write-off'!O11)*'5_AR &amp; Write-off'!O27), "na")</f>
        <v>na</v>
      </c>
      <c r="Q228" s="779" t="str">
        <f>IFERROR( (('5_AR &amp; Write-off'!P19/'5_AR &amp; Write-off'!P11)*'5_AR &amp; Write-off'!P27), "na")</f>
        <v>na</v>
      </c>
      <c r="R228" s="780" t="str">
        <f>IFERROR( (('5_AR &amp; Write-off'!Q19/'5_AR &amp; Write-off'!Q11)*'5_AR &amp; Write-off'!Q27), "na")</f>
        <v>na</v>
      </c>
      <c r="S228"/>
      <c r="T228"/>
      <c r="U228"/>
      <c r="V228"/>
      <c r="W228"/>
      <c r="X228"/>
    </row>
    <row r="229" spans="2:24" ht="24" hidden="1" customHeight="1" thickBot="1">
      <c r="B229" s="379" t="s">
        <v>814</v>
      </c>
      <c r="C229" s="380"/>
      <c r="D229" s="863" t="s">
        <v>815</v>
      </c>
      <c r="E229" s="864"/>
      <c r="F229" s="865"/>
      <c r="G229" s="771">
        <v>0</v>
      </c>
      <c r="H229" s="772">
        <v>0</v>
      </c>
      <c r="I229" s="772">
        <v>0</v>
      </c>
      <c r="J229" s="772">
        <v>0</v>
      </c>
      <c r="K229" s="772">
        <v>0</v>
      </c>
      <c r="L229" s="772">
        <v>0</v>
      </c>
      <c r="M229" s="772">
        <v>0</v>
      </c>
      <c r="N229" s="772">
        <v>0</v>
      </c>
      <c r="O229" s="772">
        <v>0</v>
      </c>
      <c r="P229" s="772">
        <v>0</v>
      </c>
      <c r="Q229" s="772">
        <v>0</v>
      </c>
      <c r="R229" s="773">
        <v>0</v>
      </c>
      <c r="S229"/>
      <c r="T229"/>
      <c r="U229"/>
      <c r="V229"/>
      <c r="W229"/>
      <c r="X229"/>
    </row>
    <row r="230" spans="2:24" ht="24" customHeight="1">
      <c r="S230"/>
      <c r="T230"/>
      <c r="U230"/>
      <c r="V230"/>
      <c r="W230"/>
      <c r="X230"/>
    </row>
    <row r="231" spans="2:24">
      <c r="F231" s="159" t="s">
        <v>816</v>
      </c>
      <c r="G231" s="155"/>
      <c r="H231" s="155"/>
      <c r="I231" s="155"/>
      <c r="J231" s="155"/>
      <c r="K231" s="155"/>
      <c r="L231" s="155"/>
      <c r="M231" s="155"/>
      <c r="N231" s="155"/>
      <c r="O231" s="155"/>
      <c r="P231" s="155"/>
      <c r="Q231" s="155"/>
      <c r="R231" s="155"/>
      <c r="S231"/>
      <c r="T231"/>
      <c r="U231"/>
      <c r="V231"/>
      <c r="W231"/>
      <c r="X231"/>
    </row>
    <row r="232" spans="2:24">
      <c r="F232" s="159" t="s">
        <v>817</v>
      </c>
      <c r="G232" s="155" t="str">
        <f t="shared" ref="G232:R232" si="14">G7</f>
        <v>Jan 2022</v>
      </c>
      <c r="H232" s="155" t="str">
        <f t="shared" ref="H232:M232" si="15">H7</f>
        <v>Feb 2022</v>
      </c>
      <c r="I232" s="155" t="str">
        <f t="shared" si="15"/>
        <v>Mar 2022</v>
      </c>
      <c r="J232" s="155" t="str">
        <f t="shared" si="15"/>
        <v>Apr 2022</v>
      </c>
      <c r="K232" s="155" t="str">
        <f t="shared" si="15"/>
        <v>May 2022</v>
      </c>
      <c r="L232" s="155" t="str">
        <f t="shared" si="15"/>
        <v>Jun 2022</v>
      </c>
      <c r="M232" s="155" t="str">
        <f t="shared" si="15"/>
        <v>Jul 2022</v>
      </c>
      <c r="N232" s="155" t="str">
        <f t="shared" si="14"/>
        <v>Aug 2022</v>
      </c>
      <c r="O232" s="155" t="str">
        <f t="shared" si="14"/>
        <v>Sep 2022</v>
      </c>
      <c r="P232" s="155" t="str">
        <f t="shared" si="14"/>
        <v>Oct 2022</v>
      </c>
      <c r="Q232" s="155" t="str">
        <f t="shared" si="14"/>
        <v>Nov 2022</v>
      </c>
      <c r="R232" s="155" t="str">
        <f t="shared" si="14"/>
        <v>Dec 2022</v>
      </c>
      <c r="S232"/>
      <c r="T232"/>
      <c r="U232"/>
      <c r="V232"/>
      <c r="W232"/>
      <c r="X232"/>
    </row>
    <row r="233" spans="2:24">
      <c r="C233" s="26"/>
      <c r="D233" s="26"/>
      <c r="F233" s="132" t="s">
        <v>818</v>
      </c>
      <c r="G233" s="133">
        <f>COUNTIF(G9:G219,"&gt;0")</f>
        <v>0</v>
      </c>
      <c r="H233" s="133">
        <f t="shared" ref="H233:M233" si="16">COUNTIF(H9:H219,"&gt;0")</f>
        <v>0</v>
      </c>
      <c r="I233" s="133">
        <f t="shared" si="16"/>
        <v>0</v>
      </c>
      <c r="J233" s="133">
        <f t="shared" si="16"/>
        <v>0</v>
      </c>
      <c r="K233" s="133">
        <f t="shared" si="16"/>
        <v>0</v>
      </c>
      <c r="L233" s="133">
        <f t="shared" si="16"/>
        <v>0</v>
      </c>
      <c r="M233" s="133">
        <f t="shared" si="16"/>
        <v>0</v>
      </c>
      <c r="N233" s="133">
        <f t="shared" ref="N233:R233" si="17">COUNTIF(N9:N219,"&gt;0")</f>
        <v>0</v>
      </c>
      <c r="O233" s="133">
        <f t="shared" si="17"/>
        <v>0</v>
      </c>
      <c r="P233" s="133">
        <f t="shared" si="17"/>
        <v>0</v>
      </c>
      <c r="Q233" s="133">
        <f t="shared" si="17"/>
        <v>0</v>
      </c>
      <c r="R233" s="133">
        <f t="shared" si="17"/>
        <v>0</v>
      </c>
      <c r="S233"/>
      <c r="T233"/>
      <c r="U233"/>
      <c r="V233"/>
      <c r="W233"/>
      <c r="X233"/>
    </row>
    <row r="234" spans="2:24">
      <c r="C234" s="26"/>
      <c r="D234" s="26"/>
      <c r="F234" s="132" t="s">
        <v>200</v>
      </c>
      <c r="G234" s="133">
        <f t="shared" ref="G234:R234" si="18">COUNTIF(G9:G219,"=0")</f>
        <v>94</v>
      </c>
      <c r="H234" s="133">
        <f t="shared" ref="H234:M234" si="19">COUNTIF(H9:H219,"=0")</f>
        <v>94</v>
      </c>
      <c r="I234" s="133">
        <f t="shared" si="19"/>
        <v>94</v>
      </c>
      <c r="J234" s="133">
        <f t="shared" si="19"/>
        <v>95</v>
      </c>
      <c r="K234" s="133">
        <f t="shared" si="19"/>
        <v>95</v>
      </c>
      <c r="L234" s="133">
        <f t="shared" si="19"/>
        <v>95</v>
      </c>
      <c r="M234" s="133">
        <f t="shared" si="19"/>
        <v>95</v>
      </c>
      <c r="N234" s="133">
        <f t="shared" si="18"/>
        <v>95</v>
      </c>
      <c r="O234" s="133">
        <f t="shared" si="18"/>
        <v>95</v>
      </c>
      <c r="P234" s="133">
        <f t="shared" si="18"/>
        <v>95</v>
      </c>
      <c r="Q234" s="133">
        <f t="shared" si="18"/>
        <v>95</v>
      </c>
      <c r="R234" s="133">
        <f t="shared" si="18"/>
        <v>95</v>
      </c>
      <c r="S234"/>
      <c r="T234"/>
      <c r="U234"/>
      <c r="V234"/>
      <c r="W234"/>
      <c r="X234"/>
    </row>
    <row r="235" spans="2:24">
      <c r="C235" s="26"/>
      <c r="D235" s="26"/>
      <c r="F235" s="132" t="s">
        <v>201</v>
      </c>
      <c r="G235" s="133">
        <f>COUNTBLANK(G8:G219)-35</f>
        <v>0</v>
      </c>
      <c r="H235" s="133">
        <f>COUNTBLANK(H8:H219)-30</f>
        <v>0</v>
      </c>
      <c r="I235" s="133">
        <f>COUNTBLANK(I8:I219)-30</f>
        <v>0</v>
      </c>
      <c r="J235" s="133">
        <f>COUNTBLANK(J8:J219)-25</f>
        <v>0</v>
      </c>
      <c r="K235" s="133">
        <f>COUNTBLANK(K8:K219)-25</f>
        <v>0</v>
      </c>
      <c r="L235" s="133">
        <f>COUNTBLANK(L8:L219)-25</f>
        <v>0</v>
      </c>
      <c r="M235" s="133">
        <f t="shared" ref="M235:O235" si="20">COUNTBLANK(M8:M219)-25</f>
        <v>0</v>
      </c>
      <c r="N235" s="133">
        <f t="shared" si="20"/>
        <v>0</v>
      </c>
      <c r="O235" s="133">
        <f t="shared" si="20"/>
        <v>0</v>
      </c>
      <c r="P235" s="133">
        <f>COUNTBLANK(P8:P219)-25</f>
        <v>0</v>
      </c>
      <c r="Q235" s="133">
        <f>COUNTBLANK(Q8:Q219)-25</f>
        <v>0</v>
      </c>
      <c r="R235" s="133">
        <f t="shared" ref="R235" si="21">COUNTBLANK(R8:R219)-25</f>
        <v>0</v>
      </c>
      <c r="S235"/>
      <c r="T235"/>
      <c r="U235"/>
      <c r="V235"/>
      <c r="W235"/>
      <c r="X235"/>
    </row>
    <row r="236" spans="2:24">
      <c r="C236" s="26"/>
      <c r="D236" s="26"/>
      <c r="E236" s="26"/>
      <c r="F236" s="132" t="s">
        <v>202</v>
      </c>
      <c r="G236" s="133">
        <f>COUNTIF(G9:G219,"NA")</f>
        <v>83</v>
      </c>
      <c r="H236" s="133">
        <f t="shared" ref="H236:M236" si="22">COUNTIF(H9:H219,"NA")</f>
        <v>88</v>
      </c>
      <c r="I236" s="133">
        <f t="shared" si="22"/>
        <v>88</v>
      </c>
      <c r="J236" s="133">
        <f t="shared" si="22"/>
        <v>92</v>
      </c>
      <c r="K236" s="133">
        <f t="shared" si="22"/>
        <v>92</v>
      </c>
      <c r="L236" s="133">
        <f t="shared" si="22"/>
        <v>92</v>
      </c>
      <c r="M236" s="133">
        <f t="shared" si="22"/>
        <v>92</v>
      </c>
      <c r="N236" s="133">
        <f t="shared" ref="N236:R236" si="23">COUNTIF(N9:N219,"NA")</f>
        <v>92</v>
      </c>
      <c r="O236" s="133">
        <f t="shared" si="23"/>
        <v>92</v>
      </c>
      <c r="P236" s="133">
        <f t="shared" si="23"/>
        <v>92</v>
      </c>
      <c r="Q236" s="133">
        <f t="shared" si="23"/>
        <v>92</v>
      </c>
      <c r="R236" s="133">
        <f t="shared" si="23"/>
        <v>92</v>
      </c>
      <c r="S236"/>
      <c r="T236"/>
      <c r="U236"/>
      <c r="V236"/>
      <c r="W236"/>
      <c r="X236"/>
    </row>
    <row r="237" spans="2:24">
      <c r="C237" s="26"/>
      <c r="D237" s="26"/>
      <c r="E237" s="26"/>
      <c r="F237" s="131" t="s">
        <v>203</v>
      </c>
      <c r="G237" s="135">
        <f t="shared" ref="G237:R237" si="24">COUNTIF(G9:G219,"&lt;0")</f>
        <v>0</v>
      </c>
      <c r="H237" s="135">
        <f t="shared" ref="H237:M237" si="25">COUNTIF(H9:H219,"&lt;0")</f>
        <v>0</v>
      </c>
      <c r="I237" s="135">
        <f t="shared" si="25"/>
        <v>0</v>
      </c>
      <c r="J237" s="135">
        <f t="shared" si="25"/>
        <v>0</v>
      </c>
      <c r="K237" s="135">
        <f t="shared" si="25"/>
        <v>0</v>
      </c>
      <c r="L237" s="135">
        <f t="shared" si="25"/>
        <v>0</v>
      </c>
      <c r="M237" s="135">
        <f t="shared" si="25"/>
        <v>0</v>
      </c>
      <c r="N237" s="135">
        <f t="shared" si="24"/>
        <v>0</v>
      </c>
      <c r="O237" s="135">
        <f t="shared" si="24"/>
        <v>0</v>
      </c>
      <c r="P237" s="135">
        <f t="shared" si="24"/>
        <v>0</v>
      </c>
      <c r="Q237" s="135">
        <f t="shared" si="24"/>
        <v>0</v>
      </c>
      <c r="R237" s="135">
        <f t="shared" si="24"/>
        <v>0</v>
      </c>
      <c r="S237"/>
      <c r="T237"/>
      <c r="U237"/>
      <c r="V237"/>
      <c r="W237"/>
      <c r="X237"/>
    </row>
    <row r="238" spans="2:24">
      <c r="C238" s="26"/>
      <c r="D238" s="26"/>
      <c r="E238" s="26"/>
      <c r="F238" s="136" t="s">
        <v>198</v>
      </c>
      <c r="G238" s="156">
        <f>SUM(G233:G237)</f>
        <v>177</v>
      </c>
      <c r="H238" s="156">
        <f t="shared" ref="H238:M238" si="26">SUM(H233:H237)</f>
        <v>182</v>
      </c>
      <c r="I238" s="156">
        <f t="shared" si="26"/>
        <v>182</v>
      </c>
      <c r="J238" s="156">
        <f t="shared" si="26"/>
        <v>187</v>
      </c>
      <c r="K238" s="156">
        <f t="shared" si="26"/>
        <v>187</v>
      </c>
      <c r="L238" s="156">
        <f t="shared" si="26"/>
        <v>187</v>
      </c>
      <c r="M238" s="156">
        <f t="shared" si="26"/>
        <v>187</v>
      </c>
      <c r="N238" s="156">
        <f t="shared" ref="N238:R238" si="27">SUM(N233:N237)</f>
        <v>187</v>
      </c>
      <c r="O238" s="156">
        <f t="shared" si="27"/>
        <v>187</v>
      </c>
      <c r="P238" s="156">
        <f t="shared" si="27"/>
        <v>187</v>
      </c>
      <c r="Q238" s="156">
        <f t="shared" si="27"/>
        <v>187</v>
      </c>
      <c r="R238" s="156">
        <f t="shared" si="27"/>
        <v>187</v>
      </c>
      <c r="S238"/>
      <c r="T238"/>
      <c r="U238"/>
      <c r="V238"/>
      <c r="W238"/>
      <c r="X238"/>
    </row>
    <row r="239" spans="2:24">
      <c r="C239" s="26"/>
      <c r="D239" s="26"/>
      <c r="E239" s="26"/>
      <c r="F239" s="157"/>
      <c r="G239" s="158"/>
      <c r="H239" s="158"/>
      <c r="I239" s="158"/>
      <c r="J239" s="158"/>
      <c r="K239" s="158"/>
      <c r="L239" s="158"/>
      <c r="M239" s="158"/>
      <c r="N239" s="158"/>
      <c r="O239" s="158"/>
      <c r="P239" s="158"/>
      <c r="Q239" s="158"/>
      <c r="R239" s="158"/>
      <c r="S239"/>
      <c r="T239"/>
      <c r="U239"/>
      <c r="V239"/>
      <c r="W239"/>
      <c r="X239"/>
    </row>
    <row r="240" spans="2:24">
      <c r="C240" s="26"/>
      <c r="D240" s="26"/>
      <c r="E240" s="26"/>
      <c r="S240"/>
      <c r="T240"/>
      <c r="U240"/>
      <c r="V240"/>
      <c r="W240"/>
      <c r="X240"/>
    </row>
    <row r="241" spans="3:24">
      <c r="C241" s="26"/>
      <c r="D241" s="26"/>
      <c r="S241"/>
      <c r="T241"/>
      <c r="U241"/>
      <c r="V241"/>
      <c r="W241"/>
      <c r="X241"/>
    </row>
    <row r="242" spans="3:24">
      <c r="C242" s="26"/>
      <c r="D242" s="26"/>
      <c r="S242"/>
      <c r="T242"/>
      <c r="U242"/>
      <c r="V242"/>
      <c r="W242"/>
      <c r="X242"/>
    </row>
    <row r="243" spans="3:24">
      <c r="C243" s="26"/>
      <c r="D243" s="26"/>
      <c r="S243"/>
      <c r="T243"/>
      <c r="U243"/>
      <c r="V243"/>
      <c r="W243"/>
      <c r="X243"/>
    </row>
    <row r="244" spans="3:24">
      <c r="C244" s="26"/>
      <c r="D244" s="26"/>
      <c r="S244"/>
      <c r="T244"/>
      <c r="U244"/>
      <c r="V244"/>
      <c r="W244"/>
      <c r="X244"/>
    </row>
    <row r="245" spans="3:24">
      <c r="C245" s="26"/>
      <c r="D245" s="26"/>
      <c r="S245"/>
      <c r="T245"/>
      <c r="U245"/>
      <c r="V245"/>
      <c r="W245"/>
      <c r="X245"/>
    </row>
    <row r="246" spans="3:24">
      <c r="C246" s="26"/>
      <c r="D246" s="26"/>
      <c r="S246"/>
      <c r="T246"/>
      <c r="U246"/>
      <c r="V246"/>
      <c r="W246"/>
      <c r="X246"/>
    </row>
    <row r="247" spans="3:24">
      <c r="C247" s="26"/>
      <c r="D247" s="26"/>
      <c r="S247"/>
      <c r="T247"/>
      <c r="U247"/>
      <c r="V247"/>
      <c r="W247"/>
      <c r="X247"/>
    </row>
    <row r="248" spans="3:24">
      <c r="C248" s="26"/>
      <c r="D248" s="26"/>
      <c r="S248"/>
      <c r="T248"/>
      <c r="U248"/>
      <c r="V248"/>
      <c r="W248"/>
      <c r="X248"/>
    </row>
    <row r="249" spans="3:24">
      <c r="C249" s="26"/>
      <c r="D249" s="26"/>
      <c r="S249"/>
      <c r="T249"/>
      <c r="U249"/>
      <c r="V249"/>
      <c r="W249"/>
      <c r="X249"/>
    </row>
    <row r="250" spans="3:24">
      <c r="C250" s="26"/>
      <c r="D250" s="26"/>
      <c r="S250"/>
      <c r="T250"/>
      <c r="U250"/>
      <c r="V250"/>
      <c r="W250"/>
      <c r="X250"/>
    </row>
    <row r="251" spans="3:24">
      <c r="C251" s="26"/>
      <c r="D251" s="26"/>
      <c r="S251"/>
      <c r="T251"/>
      <c r="U251"/>
      <c r="V251"/>
      <c r="W251"/>
      <c r="X251"/>
    </row>
    <row r="252" spans="3:24">
      <c r="C252" s="26"/>
      <c r="D252" s="26"/>
      <c r="S252"/>
      <c r="T252"/>
      <c r="U252"/>
      <c r="V252"/>
      <c r="W252"/>
      <c r="X252"/>
    </row>
    <row r="253" spans="3:24">
      <c r="C253" s="26"/>
      <c r="D253" s="26"/>
      <c r="S253"/>
      <c r="T253"/>
      <c r="U253"/>
      <c r="V253"/>
      <c r="W253"/>
      <c r="X253"/>
    </row>
    <row r="254" spans="3:24">
      <c r="C254" s="26"/>
      <c r="D254" s="26"/>
      <c r="S254"/>
      <c r="T254"/>
      <c r="U254"/>
      <c r="V254"/>
      <c r="W254"/>
      <c r="X254"/>
    </row>
    <row r="255" spans="3:24">
      <c r="C255" s="26"/>
      <c r="D255" s="26"/>
      <c r="S255"/>
      <c r="T255"/>
      <c r="U255"/>
      <c r="V255"/>
      <c r="W255"/>
      <c r="X255"/>
    </row>
    <row r="256" spans="3:24">
      <c r="C256" s="26"/>
      <c r="D256" s="26"/>
      <c r="S256"/>
      <c r="T256"/>
      <c r="U256"/>
      <c r="V256"/>
      <c r="W256"/>
      <c r="X256"/>
    </row>
    <row r="257" spans="3:24">
      <c r="C257" s="26"/>
      <c r="D257" s="26"/>
      <c r="S257"/>
      <c r="T257"/>
      <c r="U257"/>
      <c r="V257"/>
      <c r="W257"/>
      <c r="X257"/>
    </row>
    <row r="258" spans="3:24">
      <c r="C258" s="26"/>
      <c r="D258" s="26"/>
      <c r="S258"/>
      <c r="T258"/>
      <c r="U258"/>
      <c r="V258"/>
      <c r="W258"/>
      <c r="X258"/>
    </row>
    <row r="259" spans="3:24">
      <c r="C259" s="26"/>
      <c r="D259" s="26"/>
    </row>
  </sheetData>
  <protectedRanges>
    <protectedRange sqref="D234:D257" name="Data Entry 25.41_2"/>
  </protectedRanges>
  <mergeCells count="47">
    <mergeCell ref="B1:F1"/>
    <mergeCell ref="C126:C131"/>
    <mergeCell ref="C55:C62"/>
    <mergeCell ref="E139:F139"/>
    <mergeCell ref="B2:D2"/>
    <mergeCell ref="B3:N3"/>
    <mergeCell ref="C70:C73"/>
    <mergeCell ref="C75:C78"/>
    <mergeCell ref="C31:C34"/>
    <mergeCell ref="C13:C20"/>
    <mergeCell ref="C132:C137"/>
    <mergeCell ref="C121:C125"/>
    <mergeCell ref="E138:F138"/>
    <mergeCell ref="C93:C98"/>
    <mergeCell ref="B177:B219"/>
    <mergeCell ref="C8:C12"/>
    <mergeCell ref="C37:C41"/>
    <mergeCell ref="C99:C109"/>
    <mergeCell ref="C25:C28"/>
    <mergeCell ref="B70:B92"/>
    <mergeCell ref="C89:C91"/>
    <mergeCell ref="C153:C156"/>
    <mergeCell ref="C149:C152"/>
    <mergeCell ref="B93:B125"/>
    <mergeCell ref="B126:B148"/>
    <mergeCell ref="C157:C160"/>
    <mergeCell ref="B149:B174"/>
    <mergeCell ref="B8:B69"/>
    <mergeCell ref="C64:C67"/>
    <mergeCell ref="C47:C54"/>
    <mergeCell ref="D229:F229"/>
    <mergeCell ref="D228:F228"/>
    <mergeCell ref="E219:F219"/>
    <mergeCell ref="D226:F226"/>
    <mergeCell ref="E217:F217"/>
    <mergeCell ref="E218:F218"/>
    <mergeCell ref="D223:F223"/>
    <mergeCell ref="C140:C145"/>
    <mergeCell ref="C166:C169"/>
    <mergeCell ref="C110:C120"/>
    <mergeCell ref="C161:C164"/>
    <mergeCell ref="D227:F227"/>
    <mergeCell ref="D225:F225"/>
    <mergeCell ref="C178:C183"/>
    <mergeCell ref="D224:F224"/>
    <mergeCell ref="E216:F216"/>
    <mergeCell ref="E198:F198"/>
  </mergeCells>
  <phoneticPr fontId="43" type="noConversion"/>
  <conditionalFormatting sqref="G9:R12 G14:R24 G26:R30 G32:R36 G38:R46 G48:R54 G56:R63 G65:R69 G71:R74 G76:R82 G84:R92 G94:R98 G100:R109 G111:R120 G122:R125 G127:R131 G133:R148 G150:R152 G154:R156 G158:R160 G162:R165 G167:R173 G175:R177 G179:R219">
    <cfRule type="expression" dxfId="2" priority="10">
      <formula>G9="na"</formula>
    </cfRule>
    <cfRule type="expression" dxfId="1" priority="11">
      <formula>G9&lt; #REF!</formula>
    </cfRule>
    <cfRule type="expression" dxfId="0" priority="12">
      <formula>G9&gt;#REF!</formula>
    </cfRule>
  </conditionalFormatting>
  <pageMargins left="0.25" right="0.25" top="0.5" bottom="0.75" header="0.3" footer="0.3"/>
  <pageSetup scale="50" fitToHeight="0" orientation="landscape" r:id="rId1"/>
  <headerFooter alignWithMargins="0">
    <oddFooter>&amp;L&amp;F&amp;CConfidential &amp;&amp; Proprietary
Copyright 2019
 Hitachi Consulting&amp;RPage &amp;P of &amp;N</oddFooter>
  </headerFooter>
  <ignoredErrors>
    <ignoredError sqref="N234:R234 N236:R238 N233:R233 N232:O232 G237:G238 G23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7D1802DF7BE24F8EA07D7BF9B9CF2E" ma:contentTypeVersion="17" ma:contentTypeDescription="Create a new document." ma:contentTypeScope="" ma:versionID="f5e36488d194ab462ea2fe3e2393b342">
  <xsd:schema xmlns:xsd="http://www.w3.org/2001/XMLSchema" xmlns:xs="http://www.w3.org/2001/XMLSchema" xmlns:p="http://schemas.microsoft.com/office/2006/metadata/properties" xmlns:ns2="1fdaa237-5863-41fc-b2e9-003114b9d190" xmlns:ns3="1fbc5a4a-99cd-4fe9-8a95-21625e2f3e42" targetNamespace="http://schemas.microsoft.com/office/2006/metadata/properties" ma:root="true" ma:fieldsID="90a76055c417448fa6dd1bd5322ff2ce" ns2:_="" ns3:_="">
    <xsd:import namespace="1fdaa237-5863-41fc-b2e9-003114b9d190"/>
    <xsd:import namespace="1fbc5a4a-99cd-4fe9-8a95-21625e2f3e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daa237-5863-41fc-b2e9-003114b9d1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f5eaa0d-60c8-4fe0-997a-3e00e85ce1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bc5a4a-99cd-4fe9-8a95-21625e2f3e4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81a2914-0621-4d19-bbc4-cff34c16e40f}" ma:internalName="TaxCatchAll" ma:showField="CatchAllData" ma:web="1fbc5a4a-99cd-4fe9-8a95-21625e2f3e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fdaa237-5863-41fc-b2e9-003114b9d190">
      <Terms xmlns="http://schemas.microsoft.com/office/infopath/2007/PartnerControls"/>
    </lcf76f155ced4ddcb4097134ff3c332f>
    <TaxCatchAll xmlns="1fbc5a4a-99cd-4fe9-8a95-21625e2f3e42" xsi:nil="true"/>
    <SharedWithUsers xmlns="1fbc5a4a-99cd-4fe9-8a95-21625e2f3e42">
      <UserInfo>
        <DisplayName>Amy Bagley</DisplayName>
        <AccountId>44</AccountId>
        <AccountType/>
      </UserInfo>
      <UserInfo>
        <DisplayName>Nicole Succop</DisplayName>
        <AccountId>228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7F2D90-3052-45C7-BF25-982AE54C10F9}"/>
</file>

<file path=customXml/itemProps2.xml><?xml version="1.0" encoding="utf-8"?>
<ds:datastoreItem xmlns:ds="http://schemas.openxmlformats.org/officeDocument/2006/customXml" ds:itemID="{3E7C4FE5-C94D-4913-9C65-DC834BFA5BDB}"/>
</file>

<file path=customXml/itemProps3.xml><?xml version="1.0" encoding="utf-8"?>
<ds:datastoreItem xmlns:ds="http://schemas.openxmlformats.org/officeDocument/2006/customXml" ds:itemID="{7C14BA21-B268-460B-801A-E7419413D0F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2019-01-23T03:29:34Z</dcterms:created>
  <dcterms:modified xsi:type="dcterms:W3CDTF">2024-03-27T14:13:12Z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0x0101001A7D1802DF7BE24F8EA07D7BF9B9CF2E</vt:lpwstr>
  </property>
  <property fmtid="{D5CDD505-2E9C-101B-9397-08002B2CF9AE}" pid="3" name="MSIP_Label_f42aa342-8706-4288-bd11-ebb85995028c_Enabled">
    <vt:lpwstr>True</vt:lpwstr>
  </property>
  <property fmtid="{D5CDD505-2E9C-101B-9397-08002B2CF9AE}" pid="4" name="MSIP_Label_f42aa342-8706-4288-bd11-ebb85995028c_SiteId">
    <vt:lpwstr>72f988bf-86f1-41af-91ab-2d7cd011db47</vt:lpwstr>
  </property>
  <property fmtid="{D5CDD505-2E9C-101B-9397-08002B2CF9AE}" pid="5" name="MSIP_Label_f42aa342-8706-4288-bd11-ebb85995028c_Owner">
    <vt:lpwstr>v-brlon@microsoft.com</vt:lpwstr>
  </property>
  <property fmtid="{D5CDD505-2E9C-101B-9397-08002B2CF9AE}" pid="6" name="MSIP_Label_f42aa342-8706-4288-bd11-ebb85995028c_SetDate">
    <vt:lpwstr>2019-03-20T18:09:38.9105151Z</vt:lpwstr>
  </property>
  <property fmtid="{D5CDD505-2E9C-101B-9397-08002B2CF9AE}" pid="7" name="MSIP_Label_f42aa342-8706-4288-bd11-ebb85995028c_Name">
    <vt:lpwstr>General</vt:lpwstr>
  </property>
  <property fmtid="{D5CDD505-2E9C-101B-9397-08002B2CF9AE}" pid="8" name="MSIP_Label_f42aa342-8706-4288-bd11-ebb85995028c_Application">
    <vt:lpwstr>Microsoft Azure Information Protection</vt:lpwstr>
  </property>
  <property fmtid="{D5CDD505-2E9C-101B-9397-08002B2CF9AE}" pid="9" name="MSIP_Label_f42aa342-8706-4288-bd11-ebb85995028c_ActionId">
    <vt:lpwstr>81f411c7-0f05-4887-93e6-04761691f3ca</vt:lpwstr>
  </property>
  <property fmtid="{D5CDD505-2E9C-101B-9397-08002B2CF9AE}" pid="10" name="MSIP_Label_f42aa342-8706-4288-bd11-ebb85995028c_Extended_MSFT_Method">
    <vt:lpwstr>Automatic</vt:lpwstr>
  </property>
  <property fmtid="{D5CDD505-2E9C-101B-9397-08002B2CF9AE}" pid="11" name="Sensitivity">
    <vt:lpwstr>General</vt:lpwstr>
  </property>
  <property fmtid="{D5CDD505-2E9C-101B-9397-08002B2CF9AE}" pid="12" name="_dlc_policyId">
    <vt:lpwstr/>
  </property>
  <property fmtid="{D5CDD505-2E9C-101B-9397-08002B2CF9AE}" pid="13" name="ItemRetentionFormula">
    <vt:lpwstr/>
  </property>
  <property fmtid="{D5CDD505-2E9C-101B-9397-08002B2CF9AE}" pid="14" name="MediaServiceImageTags">
    <vt:lpwstr/>
  </property>
</Properties>
</file>